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17_2017" sheetId="1" r:id="rId1"/>
  </sheets>
  <definedNames>
    <definedName name="Z_14D440E4_F18A_4F78_9989_38C1B133222D_.wvu.Cols" localSheetId="0" hidden="1">UKE_17_2017!#REF!</definedName>
    <definedName name="Z_14D440E4_F18A_4F78_9989_38C1B133222D_.wvu.PrintArea" localSheetId="0" hidden="1">UKE_17_2017!$B$1:$M$214</definedName>
    <definedName name="Z_14D440E4_F18A_4F78_9989_38C1B133222D_.wvu.Rows" localSheetId="0" hidden="1">UKE_17_2017!$326:$1048576,UKE_17_2017!$215:$325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H127" i="1" l="1"/>
  <c r="H98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0" i="1"/>
  <c r="I29" i="1"/>
  <c r="I28" i="1"/>
  <c r="I26" i="1"/>
  <c r="I23" i="1"/>
  <c r="I22" i="1"/>
  <c r="I31" i="1"/>
  <c r="I27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<sst xmlns="http://schemas.openxmlformats.org/spreadsheetml/2006/main" count="225" uniqueCount="112">
  <si>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</si>
  <si>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</si>
  <si>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</si>
  <si>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</si>
  <si>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</si>
  <si>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</si>
  <si>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</si>
  <si>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</si>
  <si>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</si>
  <si>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</si>
  <si>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</si>
  <si>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</si>
  <si>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</si>
  <si>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</si>
  <si>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</si>
  <si>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</si>
  <si>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</si>
  <si>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</si>
  <si>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</si>
  <si>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</si>
  <si>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</si>
  <si>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</si>
  <si>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</si>
  <si>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</si>
  <si>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</si>
  <si>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</si>
  <si>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</si>
  <si>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</si>
  <si>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</si>
  <si>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</si>
  <si>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</si>
  <si>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</si>
  <si>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</si>
  <si>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</si>
  <si>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</si>
  <si>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</si>
  <si>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</si>
  <si>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</si>
  <si>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</si>
  <si>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</si>
  <si>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</si>
  <si>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</si>
  <si>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</si>
  <si>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</si>
  <si>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</si>
  <si>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</si>
  <si>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</si>
  <si>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</si>
  <si>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</si>
  <si>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</si>
  <si>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</si>
  <si>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</si>
  <si>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</si>
  <si>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</si>
  <si>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</si>
  <si>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</si>
  <si>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</si>
  <si>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</si>
  <si>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</si>
  <si>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</si>
  <si>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</si>
  <si>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</si>
  <si>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</si>
  <si>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</si>
  <si>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</si>
  <si>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</si>
  <si>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</si>
  <si>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</si>
  <si>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</si>
  <si>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</si>
  <si>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</si>
  <si>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</si>
  <si>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</si>
  <si>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</si>
  <si>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</si>
  <si>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</si>
  <si>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</si>
  <si>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</si>
  <si>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</si>
  <si>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</si>
  <si>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</si>
  <si>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</si>
  <si>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</si>
  <si>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</si>
  <si>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</si>
  <si>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</si>
  <si>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</si>
  <si>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</si>
  <si>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</si>
  <si>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</si>
  <si>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</si>
  <si>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</si>
  <si>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</si>
  <si>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</si>
  <si>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</si>
  <si>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</si>
  <si>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</si>
  <si>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</si>
  <si>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</si>
  <si>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</si>
  <si>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</si>
  <si>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</si>
  <si>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</si>
  <si>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</si>
  <si>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</si>
  <si>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</si>
  <si>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17</t>
  </si>
  <si>
    <t>LANDET KVANTUM T.O.M UKE 17</t>
  </si>
  <si>
    <t>LANDET KVANTUM T.O.M. UKE 17 2016</t>
  </si>
  <si>
    <r>
      <t xml:space="preserve">3 </t>
    </r>
    <r>
      <rPr>
        <sz val="9"/>
        <color theme="1"/>
        <rFont val="Calibri"/>
        <family val="2"/>
      </rPr>
      <t>Registrert rekreasjonsfiske utgjør 841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</si>
  <si>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</si>
  <si>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123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</si>
</sst>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J118" sqref="J118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38" t="s">
        <v>88</v>
      </c>
      <c r="C2" s="439"/>
      <c r="D2" s="439"/>
      <c r="E2" s="439"/>
      <c r="F2" s="439"/>
      <c r="G2" s="439"/>
      <c r="H2" s="439"/>
      <c r="I2" s="439"/>
      <c r="J2" s="439"/>
      <c r="K2" s="44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3"/>
      <c r="C7" s="424"/>
      <c r="D7" s="424"/>
      <c r="E7" s="424"/>
      <c r="F7" s="424"/>
      <c r="G7" s="424"/>
      <c r="H7" s="424"/>
      <c r="I7" s="424"/>
      <c r="J7" s="424"/>
      <c r="K7" s="425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8" t="s">
        <v>2</v>
      </c>
      <c r="D9" s="419"/>
      <c r="E9" s="418" t="s">
        <v>20</v>
      </c>
      <c r="F9" s="419"/>
      <c r="G9" s="418" t="s">
        <v>21</v>
      </c>
      <c r="H9" s="419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20" t="s">
        <v>8</v>
      </c>
      <c r="C18" s="421"/>
      <c r="D18" s="421"/>
      <c r="E18" s="421"/>
      <c r="F18" s="421"/>
      <c r="G18" s="421"/>
      <c r="H18" s="421"/>
      <c r="I18" s="421"/>
      <c r="J18" s="421"/>
      <c r="K18" s="422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205.39649999999997</v>
      </c>
      <c r="G21" s="346">
        <f>G22+G23</f>
        <v>37021.785300000003</v>
      </c>
      <c r="H21" s="346"/>
      <c r="I21" s="346">
        <f>I23+I22</f>
        <v>93887.214699999997</v>
      </c>
      <c r="J21" s="347">
        <f>J23+J22</f>
        <v>41056.4035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205.36349999999999</v>
      </c>
      <c r="G22" s="348">
        <v>36737.737800000003</v>
      </c>
      <c r="H22" s="348"/>
      <c r="I22" s="348">
        <f>E22-G22</f>
        <v>93421.262199999997</v>
      </c>
      <c r="J22" s="349">
        <v>40411.492599999998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3.3000000000000002E-2</v>
      </c>
      <c r="G23" s="350">
        <v>284.04750000000001</v>
      </c>
      <c r="H23" s="350"/>
      <c r="I23" s="348">
        <f>E23-G23</f>
        <v>465.95249999999999</v>
      </c>
      <c r="J23" s="351">
        <v>644.91089999999997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9012.5329999999994</v>
      </c>
      <c r="G24" s="346">
        <f>G25+G31+G32</f>
        <v>205285.45834999997</v>
      </c>
      <c r="H24" s="346"/>
      <c r="I24" s="346">
        <f>I25+I31+I32</f>
        <v>63644.541650000014</v>
      </c>
      <c r="J24" s="347">
        <f>J25+J31+J32</f>
        <v>208862.55525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7564.2924999999996</v>
      </c>
      <c r="G25" s="352">
        <f>G26+G27+G28+G29</f>
        <v>167921.64274999997</v>
      </c>
      <c r="H25" s="352"/>
      <c r="I25" s="352">
        <f>I26+I27+I28+I29+I30</f>
        <v>44239.357250000008</v>
      </c>
      <c r="J25" s="353">
        <f>J26+J27+J28+J29+J30</f>
        <v>168547.86554999999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1766.9594999999999</v>
      </c>
      <c r="G26" s="354">
        <v>46126.799599999998</v>
      </c>
      <c r="H26" s="354"/>
      <c r="I26" s="354">
        <f t="shared" ref="I26:I31" si="0">E26-G26</f>
        <v>6934.2004000000015</v>
      </c>
      <c r="J26" s="355">
        <v>45613.237000000001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1118.6974</v>
      </c>
      <c r="G27" s="354">
        <v>47289.375999999997</v>
      </c>
      <c r="H27" s="354"/>
      <c r="I27" s="354">
        <f t="shared" si="0"/>
        <v>5197.6240000000034</v>
      </c>
      <c r="J27" s="355">
        <v>45884.9594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3370.4164999999998</v>
      </c>
      <c r="G28" s="354">
        <v>45218.916899999997</v>
      </c>
      <c r="H28" s="354"/>
      <c r="I28" s="354">
        <f t="shared" si="0"/>
        <v>10345.083100000003</v>
      </c>
      <c r="J28" s="355">
        <v>44198.857450000003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1308.2191</v>
      </c>
      <c r="G29" s="354">
        <v>29286.55025</v>
      </c>
      <c r="H29" s="354"/>
      <c r="I29" s="354">
        <f t="shared" si="0"/>
        <v>4562.4497499999998</v>
      </c>
      <c r="J29" s="355">
        <v>32850.811699999998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162.33600000000001</v>
      </c>
      <c r="G31" s="352">
        <v>13029.9347</v>
      </c>
      <c r="H31" s="352"/>
      <c r="I31" s="352">
        <f t="shared" si="0"/>
        <v>21454.065300000002</v>
      </c>
      <c r="J31" s="353">
        <v>12126.638000000001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1285.9045000000001</v>
      </c>
      <c r="G32" s="352">
        <f>G33</f>
        <v>24333.8809</v>
      </c>
      <c r="H32" s="352"/>
      <c r="I32" s="352">
        <f>I33+I34</f>
        <v>-2048.8809000000001</v>
      </c>
      <c r="J32" s="353">
        <f>J33</f>
        <v>28188.0517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1891.9045-F37</f>
        <v>1285.9045000000001</v>
      </c>
      <c r="G33" s="354">
        <f>27149.8809-G37</f>
        <v>24333.8809</v>
      </c>
      <c r="H33" s="354"/>
      <c r="I33" s="354">
        <f>E33-G33</f>
        <v>-4148.8809000000001</v>
      </c>
      <c r="J33" s="355">
        <v>28188.0517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336.05099999999999</v>
      </c>
      <c r="G35" s="359">
        <v>2348.8337499999998</v>
      </c>
      <c r="H35" s="359"/>
      <c r="I35" s="359">
        <f>E35-G35</f>
        <v>1651.1662500000002</v>
      </c>
      <c r="J35" s="360">
        <v>2762.1556500000002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7.4999999999999997E-3</v>
      </c>
      <c r="G36" s="333">
        <v>391.13060000000002</v>
      </c>
      <c r="H36" s="333"/>
      <c r="I36" s="359">
        <f>E36-G36</f>
        <v>295.86939999999998</v>
      </c>
      <c r="J36" s="340">
        <v>363.20609999999999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606</v>
      </c>
      <c r="G37" s="333">
        <v>2816</v>
      </c>
      <c r="H37" s="409"/>
      <c r="I37" s="359">
        <f>E37-G37</f>
        <v>184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41.478000000000002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10201.465999999999</v>
      </c>
      <c r="G40" s="199">
        <f>G21+G24+G35+G36+G37+G38+G39</f>
        <v>254863.20799999996</v>
      </c>
      <c r="H40" s="199">
        <f>H26+H27+H28+H29+H33</f>
        <v>0</v>
      </c>
      <c r="I40" s="199">
        <f>I21+I24+I35+I36+I37+I38+I39</f>
        <v>159662.79200000002</v>
      </c>
      <c r="J40" s="211">
        <f>J21+J24+J35+J36+J37+J38+J39</f>
        <v>260044.3205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3" t="s">
        <v>1</v>
      </c>
      <c r="C47" s="424"/>
      <c r="D47" s="424"/>
      <c r="E47" s="424"/>
      <c r="F47" s="424"/>
      <c r="G47" s="424"/>
      <c r="H47" s="424"/>
      <c r="I47" s="424"/>
      <c r="J47" s="424"/>
      <c r="K47" s="425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0" t="s">
        <v>2</v>
      </c>
      <c r="D49" s="411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0" t="s">
        <v>8</v>
      </c>
      <c r="C55" s="421"/>
      <c r="D55" s="421"/>
      <c r="E55" s="421"/>
      <c r="F55" s="421"/>
      <c r="G55" s="421"/>
      <c r="H55" s="421"/>
      <c r="I55" s="421"/>
      <c r="J55" s="421"/>
      <c r="K55" s="422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17</v>
      </c>
      <c r="F56" s="196" t="str">
        <f>G20</f>
        <v>LANDET KVANTUM T.O.M UKE 17</v>
      </c>
      <c r="G56" s="196" t="str">
        <f>I20</f>
        <v>RESTKVOTER</v>
      </c>
      <c r="H56" s="197" t="str">
        <f>J20</f>
        <v>LANDET KVANTUM T.O.M. UKE 17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30"/>
      <c r="E57" s="365">
        <v>0.1258</v>
      </c>
      <c r="F57" s="365">
        <v>130.7122</v>
      </c>
      <c r="G57" s="435"/>
      <c r="H57" s="242">
        <v>123.7363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66">
        <v>69.063400000000001</v>
      </c>
      <c r="F58" s="366">
        <v>385.8605</v>
      </c>
      <c r="G58" s="436"/>
      <c r="H58" s="324">
        <v>216.79140000000001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367"/>
      <c r="F59" s="367">
        <v>16.125900000000001</v>
      </c>
      <c r="G59" s="437"/>
      <c r="H59" s="325">
        <v>34.981400000000001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1.0810999999999999</v>
      </c>
      <c r="F60" s="369">
        <f>F61+F62+F63</f>
        <v>34.229200000000006</v>
      </c>
      <c r="G60" s="369">
        <f>D60-F60</f>
        <v>7065.7708000000002</v>
      </c>
      <c r="H60" s="370">
        <f>H61+H62+H63</f>
        <v>21.319600000000001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9.5500000000000002E-2</v>
      </c>
      <c r="F61" s="235">
        <v>7.0217000000000001</v>
      </c>
      <c r="G61" s="235"/>
      <c r="H61" s="237">
        <v>5.0963000000000003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0.98560000000000003</v>
      </c>
      <c r="F62" s="235">
        <v>13.296200000000001</v>
      </c>
      <c r="G62" s="235"/>
      <c r="H62" s="237">
        <v>7.1612999999999998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/>
      <c r="F63" s="241">
        <v>13.911300000000001</v>
      </c>
      <c r="G63" s="241"/>
      <c r="H63" s="237">
        <v>9.0619999999999994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0.50560000000000005</v>
      </c>
      <c r="F65" s="243">
        <v>5.8921999999999999</v>
      </c>
      <c r="G65" s="243"/>
      <c r="H65" s="307">
        <v>7.5359999999999996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70.775900000000007</v>
      </c>
      <c r="F66" s="312">
        <f>F57+F58+F59+F60+F64+F65</f>
        <v>573.57219999999995</v>
      </c>
      <c r="G66" s="203">
        <f>D66-F66</f>
        <v>11651.427799999999</v>
      </c>
      <c r="H66" s="211">
        <f>H57+H58+H59+H60+H64+H65</f>
        <v>404.83659999999998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3" t="s">
        <v>1</v>
      </c>
      <c r="C72" s="424"/>
      <c r="D72" s="424"/>
      <c r="E72" s="424"/>
      <c r="F72" s="424"/>
      <c r="G72" s="424"/>
      <c r="H72" s="424"/>
      <c r="I72" s="424"/>
      <c r="J72" s="424"/>
      <c r="K72" s="425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8" t="s">
        <v>2</v>
      </c>
      <c r="D74" s="419"/>
      <c r="E74" s="418" t="s">
        <v>20</v>
      </c>
      <c r="F74" s="426"/>
      <c r="G74" s="418" t="s">
        <v>21</v>
      </c>
      <c r="H74" s="419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4" t="s">
        <v>97</v>
      </c>
      <c r="D80" s="434"/>
      <c r="E80" s="434"/>
      <c r="F80" s="434"/>
      <c r="G80" s="434"/>
      <c r="H80" s="434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4"/>
      <c r="D81" s="434"/>
      <c r="E81" s="434"/>
      <c r="F81" s="434"/>
      <c r="G81" s="434"/>
      <c r="H81" s="434"/>
      <c r="I81" s="265"/>
      <c r="J81" s="265"/>
      <c r="K81" s="262"/>
      <c r="L81" s="265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17</v>
      </c>
      <c r="G84" s="196" t="str">
        <f>G20</f>
        <v>LANDET KVANTUM T.O.M UKE 17</v>
      </c>
      <c r="H84" s="196" t="str">
        <f>I20</f>
        <v>RESTKVOTER</v>
      </c>
      <c r="I84" s="197" t="str">
        <f>J20</f>
        <v>LANDET KVANTUM T.O.M. UKE 17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265.85660000000001</v>
      </c>
      <c r="G85" s="346">
        <f>G86+G87</f>
        <v>28498.596400000002</v>
      </c>
      <c r="H85" s="346">
        <f>H86+H87</f>
        <v>21802.403599999998</v>
      </c>
      <c r="I85" s="347">
        <f>I86+I87</f>
        <v>26997.406299999999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265.85660000000001</v>
      </c>
      <c r="G86" s="348">
        <v>28281.955900000001</v>
      </c>
      <c r="H86" s="348">
        <f>E86-G86</f>
        <v>21269.044099999999</v>
      </c>
      <c r="I86" s="349">
        <v>26764.199799999999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/>
      <c r="G87" s="350">
        <v>216.6405</v>
      </c>
      <c r="H87" s="350">
        <f>E87-G87</f>
        <v>533.35950000000003</v>
      </c>
      <c r="I87" s="351">
        <v>233.20650000000001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1045.1855</v>
      </c>
      <c r="G88" s="346">
        <f t="shared" si="2"/>
        <v>23567.106799999998</v>
      </c>
      <c r="H88" s="346">
        <f>H89+H94+H95</f>
        <v>53857.893199999999</v>
      </c>
      <c r="I88" s="347">
        <f t="shared" si="2"/>
        <v>27220.135699999999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656.95240000000013</v>
      </c>
      <c r="G89" s="352">
        <f t="shared" si="3"/>
        <v>15941.1312</v>
      </c>
      <c r="H89" s="352">
        <f>H90+H91+H92+H93</f>
        <v>41644.868799999997</v>
      </c>
      <c r="I89" s="353">
        <f t="shared" si="3"/>
        <v>20687.1646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119.0429</v>
      </c>
      <c r="G90" s="354">
        <v>2843.7944000000002</v>
      </c>
      <c r="H90" s="354">
        <f t="shared" ref="H90:H96" si="4">E90-G90</f>
        <v>14812.205599999999</v>
      </c>
      <c r="I90" s="355">
        <v>3131.2033000000001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206.74100000000001</v>
      </c>
      <c r="G91" s="354">
        <v>4288.0012999999999</v>
      </c>
      <c r="H91" s="354">
        <f t="shared" si="4"/>
        <v>12165.9987</v>
      </c>
      <c r="I91" s="355">
        <v>5180.3128999999999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208.24299999999999</v>
      </c>
      <c r="G92" s="354">
        <v>5829.0207</v>
      </c>
      <c r="H92" s="354">
        <f t="shared" si="4"/>
        <v>12086.979299999999</v>
      </c>
      <c r="I92" s="355">
        <v>5945.1692999999996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122.9255</v>
      </c>
      <c r="G93" s="354">
        <v>2980.3148000000001</v>
      </c>
      <c r="H93" s="354">
        <f t="shared" si="4"/>
        <v>2579.6851999999999</v>
      </c>
      <c r="I93" s="355">
        <v>6430.4790999999996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>
        <v>356.35989999999998</v>
      </c>
      <c r="G94" s="352">
        <v>6575.7557999999999</v>
      </c>
      <c r="H94" s="352">
        <f t="shared" si="4"/>
        <v>6697.2442000000001</v>
      </c>
      <c r="I94" s="353">
        <v>5087.7235000000001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31.873200000000001</v>
      </c>
      <c r="G95" s="363">
        <v>1050.2198000000001</v>
      </c>
      <c r="H95" s="363">
        <f t="shared" si="4"/>
        <v>5515.7802000000001</v>
      </c>
      <c r="I95" s="364">
        <v>1445.2475999999999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>
        <v>9.8000000000000004E-2</v>
      </c>
      <c r="G96" s="359">
        <v>25.4739</v>
      </c>
      <c r="H96" s="359">
        <f t="shared" si="4"/>
        <v>283.52609999999999</v>
      </c>
      <c r="I96" s="360">
        <v>24.871500000000001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>
        <v>1.4813000000000001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1312.6214</v>
      </c>
      <c r="G99" s="226">
        <f t="shared" si="6"/>
        <v>52391.177100000001</v>
      </c>
      <c r="H99" s="226">
        <f>H85+H88+H96+H97+H98</f>
        <v>75943.822899999999</v>
      </c>
      <c r="I99" s="200">
        <f t="shared" si="6"/>
        <v>54542.413500000002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3" t="s">
        <v>1</v>
      </c>
      <c r="C107" s="424"/>
      <c r="D107" s="424"/>
      <c r="E107" s="424"/>
      <c r="F107" s="424"/>
      <c r="G107" s="424"/>
      <c r="H107" s="424"/>
      <c r="I107" s="424"/>
      <c r="J107" s="424"/>
      <c r="K107" s="425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8" t="s">
        <v>2</v>
      </c>
      <c r="D109" s="419"/>
      <c r="E109" s="418" t="s">
        <v>20</v>
      </c>
      <c r="F109" s="419"/>
      <c r="G109" s="418" t="s">
        <v>21</v>
      </c>
      <c r="H109" s="419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105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0" t="s">
        <v>8</v>
      </c>
      <c r="C116" s="421"/>
      <c r="D116" s="421"/>
      <c r="E116" s="421"/>
      <c r="F116" s="421"/>
      <c r="G116" s="421"/>
      <c r="H116" s="421"/>
      <c r="I116" s="421"/>
      <c r="J116" s="421"/>
      <c r="K116" s="422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17</v>
      </c>
      <c r="G118" s="196" t="str">
        <f>G20</f>
        <v>LANDET KVANTUM T.O.M UKE 17</v>
      </c>
      <c r="H118" s="196" t="str">
        <f>I20</f>
        <v>RESTKVOTER</v>
      </c>
      <c r="I118" s="197" t="str">
        <f>J20</f>
        <v>LANDET KVANTUM T.O.M. UKE 17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14.377299999999998</v>
      </c>
      <c r="G119" s="365">
        <f>G120+G121+G122</f>
        <v>18038.2533</v>
      </c>
      <c r="H119" s="365">
        <f>D119-G119</f>
        <v>30518.7467</v>
      </c>
      <c r="I119" s="375">
        <f>I120+I121+I122</f>
        <v>13545.3426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8.4049999999999994</v>
      </c>
      <c r="G120" s="377">
        <v>14782.9486</v>
      </c>
      <c r="H120" s="377">
        <f t="shared" ref="H120:H126" si="7">E120-G120</f>
        <v>25172.0514</v>
      </c>
      <c r="I120" s="378">
        <v>9756.2322000000004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>
        <v>5.9722999999999997</v>
      </c>
      <c r="G121" s="377">
        <v>3255.3047000000001</v>
      </c>
      <c r="H121" s="377">
        <f t="shared" si="7"/>
        <v>5884.6952999999994</v>
      </c>
      <c r="I121" s="378">
        <v>3789.1104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801.68299999999999</v>
      </c>
      <c r="G123" s="309">
        <v>2002.9893999999999</v>
      </c>
      <c r="H123" s="308">
        <f t="shared" si="7"/>
        <v>29812.010600000001</v>
      </c>
      <c r="I123" s="310">
        <v>7111.0276000000003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1004.2537000000001</v>
      </c>
      <c r="G124" s="384">
        <f>G133+G130+G125</f>
        <v>22422.388400000003</v>
      </c>
      <c r="H124" s="384">
        <f t="shared" si="7"/>
        <v>29005.611599999997</v>
      </c>
      <c r="I124" s="385">
        <f>I125+I130+I133</f>
        <v>31419.377599999996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912.85850000000005</v>
      </c>
      <c r="G125" s="387">
        <f>G126+G127+G129+G128</f>
        <v>16671.630400000002</v>
      </c>
      <c r="H125" s="387">
        <f t="shared" si="7"/>
        <v>21578.369599999998</v>
      </c>
      <c r="I125" s="388">
        <f>I126+I127+I128+I129</f>
        <v>24888.944499999998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60.72</v>
      </c>
      <c r="G126" s="390">
        <v>2789.2858000000001</v>
      </c>
      <c r="H126" s="390">
        <f t="shared" si="7"/>
        <v>9280.7142000000003</v>
      </c>
      <c r="I126" s="391">
        <v>3317.7483000000002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115.1938</v>
      </c>
      <c r="G127" s="390">
        <v>4527.2179999999998</v>
      </c>
      <c r="H127" s="390">
        <f>E127-G127</f>
        <v>6332.7820000000002</v>
      </c>
      <c r="I127" s="391">
        <v>6856.8216000000002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226.17349999999999</v>
      </c>
      <c r="G128" s="390">
        <v>4612.7876999999999</v>
      </c>
      <c r="H128" s="390">
        <f t="shared" ref="H128:H134" si="8">E128-G128</f>
        <v>4693.2123000000001</v>
      </c>
      <c r="I128" s="391">
        <v>7529.1660000000002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510.77120000000002</v>
      </c>
      <c r="G129" s="390">
        <v>4742.3388999999997</v>
      </c>
      <c r="H129" s="390">
        <f t="shared" si="8"/>
        <v>1271.6611000000003</v>
      </c>
      <c r="I129" s="391">
        <v>7185.2085999999999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4.7454000000000001</v>
      </c>
      <c r="G130" s="393">
        <v>3617.0942</v>
      </c>
      <c r="H130" s="393">
        <f t="shared" si="8"/>
        <v>2452.9058</v>
      </c>
      <c r="I130" s="394">
        <v>3723.4249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>
        <v>4.7454000000000001</v>
      </c>
      <c r="G131" s="395">
        <v>3615.2150000000001</v>
      </c>
      <c r="H131" s="395">
        <f t="shared" si="8"/>
        <v>1954.7849999999999</v>
      </c>
      <c r="I131" s="396">
        <v>3689.1914999999999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1.8791999999998552</v>
      </c>
      <c r="H132" s="395">
        <f t="shared" si="8"/>
        <v>498.12080000000014</v>
      </c>
      <c r="I132" s="396">
        <f>I130-I131</f>
        <v>34.233400000000074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86.649799999999999</v>
      </c>
      <c r="G133" s="398">
        <v>2133.6637999999998</v>
      </c>
      <c r="H133" s="398">
        <f t="shared" si="8"/>
        <v>4974.3361999999997</v>
      </c>
      <c r="I133" s="399">
        <v>2807.0082000000002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/>
      <c r="G134" s="373">
        <v>5.1044999999999998</v>
      </c>
      <c r="H134" s="373">
        <f t="shared" si="8"/>
        <v>126.8955</v>
      </c>
      <c r="I134" s="400">
        <v>5.2343999999999999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9.8905999999999992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/>
      <c r="G137" s="243">
        <v>68</v>
      </c>
      <c r="H137" s="243">
        <f>E137-G137</f>
        <v>-68</v>
      </c>
      <c r="I137" s="307">
        <v>12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1830.2046</v>
      </c>
      <c r="G138" s="203">
        <f>G119+G123+G124+G134+G135+G136+G137</f>
        <v>44606.9156</v>
      </c>
      <c r="H138" s="203">
        <f>E138-G138</f>
        <v>90613.084399999992</v>
      </c>
      <c r="I138" s="211">
        <f>I119+I123+I124+I134+I135+I136+I137</f>
        <v>54092.982199999999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0" t="s">
        <v>2</v>
      </c>
      <c r="D148" s="411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17</v>
      </c>
      <c r="F157" s="70" t="str">
        <f>G20</f>
        <v>LANDET KVANTUM T.O.M UKE 17</v>
      </c>
      <c r="G157" s="70" t="str">
        <f>I20</f>
        <v>RESTKVOTER</v>
      </c>
      <c r="H157" s="93" t="str">
        <f>J20</f>
        <v>LANDET KVANTUM T.O.M. UKE 17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0.13500000000000001</v>
      </c>
      <c r="F158" s="185">
        <v>658.00350000000003</v>
      </c>
      <c r="G158" s="185">
        <f>D158-F158</f>
        <v>16818.996500000001</v>
      </c>
      <c r="H158" s="223">
        <v>732.23379999999997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1.992</v>
      </c>
      <c r="G159" s="185">
        <f>D159-F159</f>
        <v>98.007999999999996</v>
      </c>
      <c r="H159" s="223">
        <v>2.9260000000000002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0.13500000000000001</v>
      </c>
      <c r="F161" s="187">
        <f>SUM(F158:F160)</f>
        <v>659.99549999999999</v>
      </c>
      <c r="G161" s="187">
        <f>D161-F161</f>
        <v>16940.004499999999</v>
      </c>
      <c r="H161" s="210">
        <f>SUM(H158:H160)</f>
        <v>735.15980000000002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5" t="s">
        <v>1</v>
      </c>
      <c r="C164" s="416"/>
      <c r="D164" s="416"/>
      <c r="E164" s="416"/>
      <c r="F164" s="416"/>
      <c r="G164" s="416"/>
      <c r="H164" s="416"/>
      <c r="I164" s="416"/>
      <c r="J164" s="416"/>
      <c r="K164" s="417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0" t="s">
        <v>2</v>
      </c>
      <c r="D166" s="411"/>
      <c r="E166" s="410" t="s">
        <v>56</v>
      </c>
      <c r="F166" s="411"/>
      <c r="G166" s="410" t="s">
        <v>57</v>
      </c>
      <c r="H166" s="411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2" t="s">
        <v>8</v>
      </c>
      <c r="C175" s="413"/>
      <c r="D175" s="413"/>
      <c r="E175" s="413"/>
      <c r="F175" s="413"/>
      <c r="G175" s="413"/>
      <c r="H175" s="413"/>
      <c r="I175" s="413"/>
      <c r="J175" s="413"/>
      <c r="K175" s="414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17</v>
      </c>
      <c r="G177" s="70" t="str">
        <f>G20</f>
        <v>LANDET KVANTUM T.O.M UKE 17</v>
      </c>
      <c r="H177" s="70" t="str">
        <f>I20</f>
        <v>RESTKVOTER</v>
      </c>
      <c r="I177" s="93" t="str">
        <f>J20</f>
        <v>LANDET KVANTUM T.O.M. UKE 17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420.4889</v>
      </c>
      <c r="G178" s="316">
        <f t="shared" si="10"/>
        <v>17213.103899999998</v>
      </c>
      <c r="H178" s="316">
        <f t="shared" si="10"/>
        <v>22666.896099999998</v>
      </c>
      <c r="I178" s="321">
        <f t="shared" si="10"/>
        <v>13994.524000000001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248.77</v>
      </c>
      <c r="G179" s="314">
        <v>14805.4226</v>
      </c>
      <c r="H179" s="314">
        <f>E179-G179</f>
        <v>10729.5774</v>
      </c>
      <c r="I179" s="319">
        <v>10850.3436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>
        <v>160.66909999999999</v>
      </c>
      <c r="G180" s="314">
        <v>1479.1208999999999</v>
      </c>
      <c r="H180" s="314">
        <f t="shared" ref="H180:H182" si="11">E180-G180</f>
        <v>5166.8791000000001</v>
      </c>
      <c r="I180" s="319">
        <v>1183.7292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5.1277999999999997</v>
      </c>
      <c r="G181" s="314">
        <v>723.6952</v>
      </c>
      <c r="H181" s="314">
        <f t="shared" si="11"/>
        <v>1070.3047999999999</v>
      </c>
      <c r="I181" s="319">
        <v>1695.0678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5.9219999999999997</v>
      </c>
      <c r="G182" s="314">
        <v>204.86519999999999</v>
      </c>
      <c r="H182" s="314">
        <f t="shared" si="11"/>
        <v>5700.1347999999998</v>
      </c>
      <c r="I182" s="319">
        <v>265.38339999999999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>
        <v>332.64100000000002</v>
      </c>
      <c r="G183" s="315">
        <v>923.40899999999999</v>
      </c>
      <c r="H183" s="315">
        <f>E183-G183</f>
        <v>4576.5910000000003</v>
      </c>
      <c r="I183" s="320">
        <v>805.22249999999997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17.3551</v>
      </c>
      <c r="G184" s="316">
        <f>G185+G186</f>
        <v>2698.5664000000002</v>
      </c>
      <c r="H184" s="316">
        <f>E184-G184</f>
        <v>5301.4336000000003</v>
      </c>
      <c r="I184" s="321">
        <f>I185+I186</f>
        <v>1471.896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/>
      <c r="G185" s="314">
        <v>1335.623</v>
      </c>
      <c r="H185" s="314"/>
      <c r="I185" s="319">
        <v>834.4778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17.3551</v>
      </c>
      <c r="G186" s="317">
        <v>1362.9434000000001</v>
      </c>
      <c r="H186" s="317"/>
      <c r="I186" s="322">
        <v>637.41819999999996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7.0448000000000004</v>
      </c>
      <c r="H187" s="318">
        <f>E187-G187</f>
        <v>2.9551999999999996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1</v>
      </c>
      <c r="G188" s="315">
        <v>9</v>
      </c>
      <c r="H188" s="315">
        <f>D188-G188</f>
        <v>-9</v>
      </c>
      <c r="I188" s="320">
        <v>24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771.48500000000001</v>
      </c>
      <c r="G189" s="203">
        <f>G178+G183+G184+G187+G188</f>
        <v>20851.124099999997</v>
      </c>
      <c r="H189" s="203">
        <f>H178+H183+H184+H187+H188</f>
        <v>32538.875899999999</v>
      </c>
      <c r="I189" s="200">
        <f>I178+I183+I184+I187+I188</f>
        <v>16295.642500000002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5" t="s">
        <v>1</v>
      </c>
      <c r="C194" s="416"/>
      <c r="D194" s="416"/>
      <c r="E194" s="416"/>
      <c r="F194" s="416"/>
      <c r="G194" s="416"/>
      <c r="H194" s="416"/>
      <c r="I194" s="416"/>
      <c r="J194" s="416"/>
      <c r="K194" s="417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0" t="s">
        <v>2</v>
      </c>
      <c r="D196" s="411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2" t="s">
        <v>8</v>
      </c>
      <c r="C204" s="413"/>
      <c r="D204" s="413"/>
      <c r="E204" s="413"/>
      <c r="F204" s="413"/>
      <c r="G204" s="413"/>
      <c r="H204" s="413"/>
      <c r="I204" s="413"/>
      <c r="J204" s="413"/>
      <c r="K204" s="414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17</v>
      </c>
      <c r="F206" s="70" t="str">
        <f>G20</f>
        <v>LANDET KVANTUM T.O.M UKE 17</v>
      </c>
      <c r="G206" s="70" t="str">
        <f>I20</f>
        <v>RESTKVOTER</v>
      </c>
      <c r="H206" s="93" t="str">
        <f>J20</f>
        <v>LANDET KVANTUM T.O.M. UKE 17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5.1074999999999999</v>
      </c>
      <c r="F207" s="185">
        <v>332.67630000000003</v>
      </c>
      <c r="G207" s="185"/>
      <c r="H207" s="223">
        <v>604.08349999999996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2.1331000000000002</v>
      </c>
      <c r="F208" s="185">
        <v>1134.1724999999999</v>
      </c>
      <c r="G208" s="185"/>
      <c r="H208" s="223">
        <v>834.21100000000001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3.5941000000000001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1.1868000000000001</v>
      </c>
      <c r="G210" s="186"/>
      <c r="H210" s="224">
        <v>0.3639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7.2406000000000006</v>
      </c>
      <c r="F211" s="187">
        <f>SUM(F207:F210)</f>
        <v>1471.6297</v>
      </c>
      <c r="G211" s="187">
        <f>D211-F211</f>
        <v>4813.3703000000005</v>
      </c>
      <c r="H211" s="210">
        <f>H207+H208+H209+H210</f>
        <v>1438.6584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17
&amp;"-,Normal"&amp;11(iht. motatte landings- og sluttsedler fra fiskesalgslagene; alle tallstørrelser i hele tonn)&amp;R02.05.2017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UKE_17_2017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2017-04-04T06:09:38Z</cp:lastPrinted>
  <dcterms:created xsi:type="dcterms:W3CDTF">2011-07-06T12:13:20Z</dcterms:created>
  <dcterms:modified xsi:type="dcterms:W3CDTF">2017-05-02T09:06:09Z</dcterms:modified>
</cp:coreProperties>
</file>