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12_2015" sheetId="1" r:id="rId1"/>
  </sheets>
  <definedNames>
    <definedName name="_xlnm.Print_Area" localSheetId="0">UKE_12_2015!$A$1:$L$217</definedName>
    <definedName name="Z_14D440E4_F18A_4F78_9989_38C1B133222D_.wvu.Cols" localSheetId="0" hidden="1">UKE_12_2015!#REF!</definedName>
    <definedName name="Z_14D440E4_F18A_4F78_9989_38C1B133222D_.wvu.PrintArea" localSheetId="0" hidden="1">UKE_12_2015!$B$1:$L$217</definedName>
    <definedName name="Z_14D440E4_F18A_4F78_9989_38C1B133222D_.wvu.Rows" localSheetId="0" hidden="1">UKE_12_2015!$329:$1048576,UKE_12_2015!$218:$328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80" i="1" l="1"/>
  <c r="G187" i="1"/>
  <c r="F134" i="1" l="1"/>
  <c r="E63" i="1" l="1"/>
  <c r="E189" i="1"/>
  <c r="F189" i="1"/>
  <c r="E69" i="1" l="1"/>
  <c r="G160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90" i="1"/>
  <c r="G191" i="1"/>
  <c r="F192" i="1" l="1"/>
  <c r="G214" i="1"/>
  <c r="G180" i="1"/>
  <c r="G192" i="1" s="1"/>
  <c r="E214" i="1"/>
  <c r="H209" i="1"/>
  <c r="G209" i="1"/>
  <c r="F209" i="1"/>
  <c r="E209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D134" i="1"/>
  <c r="G133" i="1"/>
  <c r="G132" i="1"/>
  <c r="G131" i="1"/>
  <c r="G130" i="1"/>
  <c r="H129" i="1"/>
  <c r="F129" i="1"/>
  <c r="E129" i="1"/>
  <c r="G129" i="1" l="1"/>
  <c r="H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00" i="1"/>
  <c r="G99" i="1"/>
  <c r="G98" i="1"/>
  <c r="G97" i="1"/>
  <c r="G96" i="1"/>
  <c r="G95" i="1"/>
  <c r="G94" i="1"/>
  <c r="G93" i="1"/>
  <c r="D92" i="1"/>
  <c r="G92" i="1" l="1"/>
  <c r="G91" i="1" s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G123" i="1" l="1"/>
  <c r="G134" i="1" l="1"/>
  <c r="F128" i="1"/>
  <c r="G128" i="1" s="1"/>
  <c r="G142" i="1" s="1"/>
  <c r="F142" i="1" l="1"/>
  <c r="E134" i="1" l="1"/>
  <c r="E128" i="1" s="1"/>
  <c r="E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<sst xmlns="http://schemas.openxmlformats.org/spreadsheetml/2006/main" count="232" uniqueCount="115">
  <si>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</si>
  <si>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</si>
  <si>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</si>
  <si>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</si>
  <si>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</si>
  <si>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</si>
  <si>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</si>
  <si>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</si>
  <si>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</si>
  <si>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</si>
  <si>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</si>
  <si>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</si>
  <si>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</si>
  <si>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</si>
  <si>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</si>
  <si>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</si>
  <si>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</si>
  <si>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</si>
  <si>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</si>
  <si>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</si>
  <si>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</si>
  <si>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</si>
  <si>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</si>
  <si>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</si>
  <si>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</si>
  <si>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</si>
  <si>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</si>
  <si>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</si>
  <si>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</si>
  <si>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</si>
  <si>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</si>
  <si>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</si>
  <si>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</si>
  <si>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</si>
  <si>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</si>
  <si>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</si>
  <si>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</si>
  <si>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</si>
  <si>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</si>
  <si>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</si>
  <si>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</si>
  <si>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</si>
  <si>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</si>
  <si>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</si>
  <si>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</si>
  <si>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</si>
  <si>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</si>
  <si>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</si>
  <si>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</si>
  <si>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</si>
  <si>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</si>
  <si>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</si>
  <si>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</si>
  <si>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</si>
  <si>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</si>
  <si>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</si>
  <si>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</si>
  <si>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</si>
  <si>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</si>
  <si>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</si>
  <si>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</si>
  <si>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</si>
  <si>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</si>
  <si>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</si>
  <si>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</si>
  <si>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</si>
  <si>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</si>
  <si>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</si>
  <si>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</si>
  <si>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</si>
  <si>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</si>
  <si>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</si>
  <si>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</si>
  <si>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</si>
  <si>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</si>
  <si>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</si>
  <si>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</si>
  <si>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</si>
  <si>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</si>
  <si>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</si>
  <si>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</si>
  <si>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</si>
  <si>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</si>
  <si>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</si>
  <si>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</si>
  <si>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</si>
  <si>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</si>
  <si>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</si>
  <si>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</si>
  <si>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</si>
  <si>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</si>
  <si>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</si>
  <si>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</si>
  <si>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</si>
  <si>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</si>
  <si>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</si>
  <si>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</si>
  <si>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</si>
  <si>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</si>
  <si>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</si>
  <si>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</si>
  <si>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</si>
  <si>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</si>
  <si>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</si>
  <si>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</si>
  <si>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</si>
  <si>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</si>
  <si>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</si>
  <si>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</si>
  <si>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12</t>
  </si>
  <si>
    <t>LANDET KVANTUM T.O.M UKE 12</t>
  </si>
  <si>
    <t>LANDET KVANTUM T.O.M. UKE 12 2014</t>
  </si>
  <si>
    <r>
      <t xml:space="preserve">3 </t>
    </r>
    <r>
      <rPr>
        <sz val="9"/>
        <color theme="1"/>
        <rFont val="Calibri"/>
        <family val="2"/>
      </rPr>
      <t>Registrert rekreasjonsfiske utgjør 267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</si>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</sst>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7" fillId="0" borderId="50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1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2" applyNumberFormat="0" applyAlignment="0" applyProtection="0"/>
    <xf numFmtId="0" fontId="53" fillId="0" borderId="0" applyNumberFormat="0" applyFill="0" applyBorder="0" applyAlignment="0" applyProtection="0"/>
    <xf numFmtId="0" fontId="17" fillId="9" borderId="5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4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43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5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2" xfId="0" applyNumberFormat="1" applyFont="1" applyBorder="1" applyAlignment="1">
      <alignment horizontal="right" vertical="center" indent="1"/>
    </xf>
    <xf numFmtId="3" fontId="0" fillId="0" borderId="44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8" fillId="4" borderId="57" xfId="0" applyNumberFormat="1" applyFont="1" applyFill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8" fillId="4" borderId="63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57" xfId="0" applyFont="1" applyFill="1" applyBorder="1" applyAlignment="1">
      <alignment horizontal="center" vertical="center"/>
    </xf>
    <xf numFmtId="3" fontId="23" fillId="0" borderId="58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3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0" fontId="5" fillId="0" borderId="61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2" fillId="0" borderId="60" xfId="0" applyFont="1" applyBorder="1" applyAlignment="1">
      <alignment vertical="center" wrapText="1"/>
    </xf>
    <xf numFmtId="0" fontId="12" fillId="0" borderId="61" xfId="0" applyFont="1" applyBorder="1" applyAlignment="1">
      <alignment vertical="center" wrapText="1"/>
    </xf>
    <xf numFmtId="0" fontId="23" fillId="0" borderId="71" xfId="0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5" fillId="0" borderId="56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0" fontId="24" fillId="4" borderId="7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73" xfId="1" applyNumberFormat="1" applyFont="1" applyFill="1" applyBorder="1" applyAlignment="1">
      <alignment vertical="center"/>
    </xf>
    <xf numFmtId="3" fontId="11" fillId="0" borderId="7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55" fillId="0" borderId="76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11" fillId="0" borderId="64" xfId="0" applyNumberFormat="1" applyFont="1" applyBorder="1" applyAlignment="1">
      <alignment vertical="center" wrapText="1"/>
    </xf>
    <xf numFmtId="3" fontId="22" fillId="0" borderId="55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47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5" fillId="0" borderId="80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56" xfId="0" applyNumberFormat="1" applyFont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56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56" xfId="0" applyNumberFormat="1" applyFont="1" applyFill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55" fillId="0" borderId="75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2" fillId="0" borderId="81" xfId="0" applyNumberFormat="1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81" xfId="0" applyNumberFormat="1" applyFont="1" applyFill="1" applyBorder="1" applyAlignment="1">
      <alignment vertical="center" wrapText="1"/>
    </xf>
    <xf numFmtId="3" fontId="5" fillId="0" borderId="33" xfId="0" applyNumberFormat="1" applyFont="1" applyFill="1" applyBorder="1" applyAlignment="1">
      <alignment vertical="center" wrapText="1"/>
    </xf>
    <xf numFmtId="3" fontId="5" fillId="0" borderId="34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11" fillId="0" borderId="60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23" fillId="0" borderId="37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1" fillId="0" borderId="60" xfId="0" applyNumberFormat="1" applyFont="1" applyFill="1" applyBorder="1" applyAlignment="1">
      <alignment vertical="center" wrapText="1"/>
    </xf>
    <xf numFmtId="3" fontId="12" fillId="0" borderId="60" xfId="0" applyNumberFormat="1" applyFont="1" applyBorder="1" applyAlignment="1">
      <alignment vertical="center" wrapText="1"/>
    </xf>
    <xf numFmtId="3" fontId="55" fillId="0" borderId="60" xfId="0" applyNumberFormat="1" applyFont="1" applyBorder="1" applyAlignment="1">
      <alignment vertical="center" wrapText="1"/>
    </xf>
    <xf numFmtId="3" fontId="12" fillId="0" borderId="61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37" xfId="0" applyNumberFormat="1" applyFont="1" applyBorder="1" applyAlignment="1">
      <alignment vertical="center" wrapText="1"/>
    </xf>
    <xf numFmtId="3" fontId="43" fillId="0" borderId="71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3" fontId="43" fillId="0" borderId="83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00" t="s">
        <v>99</v>
      </c>
      <c r="C2" s="401"/>
      <c r="D2" s="401"/>
      <c r="E2" s="401"/>
      <c r="F2" s="401"/>
      <c r="G2" s="401"/>
      <c r="H2" s="401"/>
      <c r="I2" s="401"/>
      <c r="J2" s="401"/>
      <c r="K2" s="402"/>
      <c r="L2" s="242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3" t="s">
        <v>1</v>
      </c>
      <c r="C7" s="404"/>
      <c r="D7" s="404"/>
      <c r="E7" s="404"/>
      <c r="F7" s="404"/>
      <c r="G7" s="404"/>
      <c r="H7" s="404"/>
      <c r="I7" s="404"/>
      <c r="J7" s="404"/>
      <c r="K7" s="405"/>
      <c r="L7" s="274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06" t="s">
        <v>2</v>
      </c>
      <c r="D9" s="407"/>
      <c r="E9" s="406" t="s">
        <v>21</v>
      </c>
      <c r="F9" s="407"/>
      <c r="G9" s="406" t="s">
        <v>22</v>
      </c>
      <c r="H9" s="407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24" t="s">
        <v>94</v>
      </c>
      <c r="D16" s="424"/>
      <c r="E16" s="424"/>
      <c r="F16" s="424"/>
      <c r="G16" s="424"/>
      <c r="H16" s="424"/>
      <c r="I16" s="424"/>
      <c r="J16" s="259"/>
      <c r="K16" s="154"/>
      <c r="L16" s="153"/>
    </row>
    <row r="17" spans="1:12" ht="13.5" customHeight="1" thickBot="1" x14ac:dyDescent="0.3">
      <c r="B17" s="155"/>
      <c r="C17" s="425"/>
      <c r="D17" s="425"/>
      <c r="E17" s="425"/>
      <c r="F17" s="425"/>
      <c r="G17" s="425"/>
      <c r="H17" s="425"/>
      <c r="I17" s="425"/>
      <c r="J17" s="260"/>
      <c r="K17" s="157"/>
      <c r="L17" s="146"/>
    </row>
    <row r="18" spans="1:12" ht="17.100000000000001" customHeight="1" x14ac:dyDescent="0.25">
      <c r="B18" s="408" t="s">
        <v>8</v>
      </c>
      <c r="C18" s="409"/>
      <c r="D18" s="409"/>
      <c r="E18" s="409"/>
      <c r="F18" s="409"/>
      <c r="G18" s="409"/>
      <c r="H18" s="409"/>
      <c r="I18" s="409"/>
      <c r="J18" s="409"/>
      <c r="K18" s="410"/>
      <c r="L18" s="274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55" t="s">
        <v>21</v>
      </c>
      <c r="E20" s="247" t="s">
        <v>109</v>
      </c>
      <c r="F20" s="247" t="s">
        <v>110</v>
      </c>
      <c r="G20" s="247" t="s">
        <v>31</v>
      </c>
      <c r="H20" s="247" t="s">
        <v>81</v>
      </c>
      <c r="I20" s="248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41">
        <f>D23+D22</f>
        <v>130677</v>
      </c>
      <c r="E21" s="368">
        <f>E23+E22</f>
        <v>545.09059999999999</v>
      </c>
      <c r="F21" s="368">
        <f>F22+F23</f>
        <v>18158.169900000001</v>
      </c>
      <c r="G21" s="368"/>
      <c r="H21" s="368">
        <f>H23+H22</f>
        <v>112518.83009999999</v>
      </c>
      <c r="I21" s="373">
        <f>I23+I22</f>
        <v>31745.022700000001</v>
      </c>
      <c r="J21" s="261"/>
      <c r="K21" s="158"/>
      <c r="L21" s="189"/>
    </row>
    <row r="22" spans="1:12" ht="14.1" customHeight="1" x14ac:dyDescent="0.25">
      <c r="B22" s="147"/>
      <c r="C22" s="213" t="s">
        <v>12</v>
      </c>
      <c r="D22" s="342">
        <v>129927</v>
      </c>
      <c r="E22" s="369">
        <v>545.09059999999999</v>
      </c>
      <c r="F22" s="369">
        <v>17994.629400000002</v>
      </c>
      <c r="G22" s="369"/>
      <c r="H22" s="369">
        <f>D22-F22</f>
        <v>111932.37059999999</v>
      </c>
      <c r="I22" s="374">
        <v>31370.2281</v>
      </c>
      <c r="J22" s="262"/>
      <c r="K22" s="158"/>
      <c r="L22" s="189"/>
    </row>
    <row r="23" spans="1:12" ht="14.1" customHeight="1" thickBot="1" x14ac:dyDescent="0.3">
      <c r="B23" s="147"/>
      <c r="C23" s="214" t="s">
        <v>11</v>
      </c>
      <c r="D23" s="343">
        <v>750</v>
      </c>
      <c r="E23" s="370"/>
      <c r="F23" s="370">
        <v>163.54050000000001</v>
      </c>
      <c r="G23" s="370"/>
      <c r="H23" s="370">
        <f>D23-F23</f>
        <v>586.45949999999993</v>
      </c>
      <c r="I23" s="375">
        <v>374.7946</v>
      </c>
      <c r="J23" s="262"/>
      <c r="K23" s="158"/>
      <c r="L23" s="189"/>
    </row>
    <row r="24" spans="1:12" ht="14.1" customHeight="1" x14ac:dyDescent="0.25">
      <c r="B24" s="147"/>
      <c r="C24" s="212" t="s">
        <v>18</v>
      </c>
      <c r="D24" s="341">
        <f>D32+D31+D25</f>
        <v>265314</v>
      </c>
      <c r="E24" s="368">
        <f>E32+E31+E25</f>
        <v>26774.1378</v>
      </c>
      <c r="F24" s="368">
        <f>F25+F31+F32</f>
        <v>123379.4721</v>
      </c>
      <c r="G24" s="368"/>
      <c r="H24" s="368">
        <f>H25+H31+H32</f>
        <v>141934.52790000002</v>
      </c>
      <c r="I24" s="373">
        <f>I25+I31+I32</f>
        <v>173643.25810000001</v>
      </c>
      <c r="J24" s="261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44">
        <f>D26+D27+D28+D29+D30</f>
        <v>206112</v>
      </c>
      <c r="E25" s="371">
        <f>E26+E27+E28+E29</f>
        <v>22392.771199999999</v>
      </c>
      <c r="F25" s="371">
        <f>F26+F27+F28+F29</f>
        <v>106440.62759999999</v>
      </c>
      <c r="G25" s="371"/>
      <c r="H25" s="371">
        <f>H26+H27+H28+H29+H30</f>
        <v>99671.372400000007</v>
      </c>
      <c r="I25" s="376">
        <f>I26+I27+I28+I29+I30</f>
        <v>147865.91590000002</v>
      </c>
      <c r="J25" s="26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37">
        <v>52744</v>
      </c>
      <c r="E26" s="249">
        <v>7574.2780000000002</v>
      </c>
      <c r="F26" s="249">
        <v>27128.984</v>
      </c>
      <c r="G26" s="249"/>
      <c r="H26" s="249">
        <f>D26-F26+G26</f>
        <v>25615.016</v>
      </c>
      <c r="I26" s="276">
        <v>42761.982300000003</v>
      </c>
      <c r="J26" s="264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337">
        <v>50440</v>
      </c>
      <c r="E27" s="249">
        <v>6938.6229999999996</v>
      </c>
      <c r="F27" s="249">
        <v>32506.053899999999</v>
      </c>
      <c r="G27" s="249"/>
      <c r="H27" s="249">
        <f>D27-F27+G27</f>
        <v>17933.946100000001</v>
      </c>
      <c r="I27" s="276">
        <v>39265.556600000004</v>
      </c>
      <c r="J27" s="264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337">
        <v>51365</v>
      </c>
      <c r="E28" s="249">
        <v>4813.6367</v>
      </c>
      <c r="F28" s="249">
        <v>28860.34735</v>
      </c>
      <c r="G28" s="249"/>
      <c r="H28" s="249">
        <f>D28-F28+G28</f>
        <v>22504.65265</v>
      </c>
      <c r="I28" s="276">
        <v>40347.122100000001</v>
      </c>
      <c r="J28" s="26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37">
        <v>34363</v>
      </c>
      <c r="E29" s="249">
        <v>3066.2334999999998</v>
      </c>
      <c r="F29" s="249">
        <v>17945.24235</v>
      </c>
      <c r="G29" s="249"/>
      <c r="H29" s="249">
        <f>D29-F29+G29</f>
        <v>16417.75765</v>
      </c>
      <c r="I29" s="276">
        <v>25491.2549</v>
      </c>
      <c r="J29" s="264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337">
        <v>17200</v>
      </c>
      <c r="E30" s="249"/>
      <c r="F30" s="249"/>
      <c r="G30" s="249"/>
      <c r="H30" s="249">
        <f>D30-F30</f>
        <v>17200</v>
      </c>
      <c r="I30" s="276"/>
      <c r="J30" s="26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4">
        <v>33987</v>
      </c>
      <c r="E31" s="371">
        <v>339.82350000000002</v>
      </c>
      <c r="F31" s="371">
        <v>6742.6819999999998</v>
      </c>
      <c r="G31" s="371"/>
      <c r="H31" s="371">
        <f>D31-F31</f>
        <v>27244.317999999999</v>
      </c>
      <c r="I31" s="376">
        <v>10031.1574</v>
      </c>
      <c r="J31" s="263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44">
        <f>D33+D34</f>
        <v>25215</v>
      </c>
      <c r="E32" s="371">
        <f>E33</f>
        <v>4041.5430999999999</v>
      </c>
      <c r="F32" s="371">
        <f>F33</f>
        <v>10196.1625</v>
      </c>
      <c r="G32" s="371"/>
      <c r="H32" s="371">
        <f>H33+H34</f>
        <v>15018.8375</v>
      </c>
      <c r="I32" s="376">
        <f>I33</f>
        <v>15746.184800000001</v>
      </c>
      <c r="J32" s="26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37">
        <v>23115</v>
      </c>
      <c r="E33" s="249">
        <v>4041.5430999999999</v>
      </c>
      <c r="F33" s="249">
        <v>10196.1625</v>
      </c>
      <c r="G33" s="249"/>
      <c r="H33" s="249">
        <f>D33-F33+G33</f>
        <v>12918.8375</v>
      </c>
      <c r="I33" s="276">
        <v>15746.184800000001</v>
      </c>
      <c r="J33" s="264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45">
        <v>2100</v>
      </c>
      <c r="E34" s="372"/>
      <c r="F34" s="372"/>
      <c r="G34" s="372"/>
      <c r="H34" s="372">
        <f t="shared" ref="H34:H40" si="0">D34-F34</f>
        <v>2100</v>
      </c>
      <c r="I34" s="377"/>
      <c r="J34" s="264"/>
      <c r="K34" s="158"/>
      <c r="L34" s="189"/>
    </row>
    <row r="35" spans="1:12" ht="15.75" customHeight="1" thickBot="1" x14ac:dyDescent="0.3">
      <c r="B35" s="147"/>
      <c r="C35" s="218" t="s">
        <v>103</v>
      </c>
      <c r="D35" s="340">
        <v>4000</v>
      </c>
      <c r="E35" s="279">
        <v>218.21250000000001</v>
      </c>
      <c r="F35" s="279">
        <v>645.93830000000003</v>
      </c>
      <c r="G35" s="279"/>
      <c r="H35" s="279">
        <f>D35-F35</f>
        <v>3354.0617000000002</v>
      </c>
      <c r="I35" s="280">
        <v>327.923</v>
      </c>
      <c r="J35" s="261"/>
      <c r="K35" s="158"/>
      <c r="L35" s="189"/>
    </row>
    <row r="36" spans="1:12" ht="14.1" customHeight="1" thickBot="1" x14ac:dyDescent="0.3">
      <c r="B36" s="147"/>
      <c r="C36" s="218" t="s">
        <v>13</v>
      </c>
      <c r="D36" s="340">
        <v>749</v>
      </c>
      <c r="E36" s="279">
        <v>50.723500000000001</v>
      </c>
      <c r="F36" s="279">
        <v>146.48609999999999</v>
      </c>
      <c r="G36" s="279"/>
      <c r="H36" s="279">
        <f t="shared" si="0"/>
        <v>602.51390000000004</v>
      </c>
      <c r="I36" s="280">
        <v>96.486099999999993</v>
      </c>
      <c r="J36" s="261"/>
      <c r="K36" s="158"/>
      <c r="L36" s="189"/>
    </row>
    <row r="37" spans="1:12" ht="17.25" customHeight="1" thickBot="1" x14ac:dyDescent="0.3">
      <c r="B37" s="147"/>
      <c r="C37" s="218" t="s">
        <v>104</v>
      </c>
      <c r="D37" s="340">
        <v>3000</v>
      </c>
      <c r="E37" s="279"/>
      <c r="F37" s="279"/>
      <c r="G37" s="279"/>
      <c r="H37" s="279">
        <f t="shared" si="0"/>
        <v>3000</v>
      </c>
      <c r="I37" s="280"/>
      <c r="J37" s="261"/>
      <c r="K37" s="158"/>
      <c r="L37" s="189"/>
    </row>
    <row r="38" spans="1:12" ht="17.25" customHeight="1" thickBot="1" x14ac:dyDescent="0.3">
      <c r="B38" s="147"/>
      <c r="C38" s="218" t="s">
        <v>105</v>
      </c>
      <c r="D38" s="340">
        <v>7000</v>
      </c>
      <c r="E38" s="279"/>
      <c r="F38" s="279">
        <v>7000</v>
      </c>
      <c r="G38" s="279"/>
      <c r="H38" s="279">
        <f t="shared" si="0"/>
        <v>0</v>
      </c>
      <c r="I38" s="280">
        <v>300.38740000000001</v>
      </c>
      <c r="J38" s="261"/>
      <c r="K38" s="158"/>
      <c r="L38" s="189"/>
    </row>
    <row r="39" spans="1:12" ht="17.25" customHeight="1" thickBot="1" x14ac:dyDescent="0.3">
      <c r="B39" s="147"/>
      <c r="C39" s="218" t="s">
        <v>67</v>
      </c>
      <c r="D39" s="340">
        <v>500</v>
      </c>
      <c r="E39" s="279"/>
      <c r="F39" s="279"/>
      <c r="G39" s="279"/>
      <c r="H39" s="279">
        <f t="shared" si="0"/>
        <v>500</v>
      </c>
      <c r="I39" s="280"/>
      <c r="J39" s="261"/>
      <c r="K39" s="158"/>
      <c r="L39" s="189"/>
    </row>
    <row r="40" spans="1:12" ht="17.25" customHeight="1" thickBot="1" x14ac:dyDescent="0.3">
      <c r="B40" s="147"/>
      <c r="C40" s="218" t="s">
        <v>106</v>
      </c>
      <c r="D40" s="340">
        <v>3680</v>
      </c>
      <c r="E40" s="279"/>
      <c r="F40" s="279"/>
      <c r="G40" s="279"/>
      <c r="H40" s="279">
        <f t="shared" si="0"/>
        <v>3680</v>
      </c>
      <c r="I40" s="280"/>
      <c r="J40" s="261"/>
      <c r="K40" s="158"/>
      <c r="L40" s="189"/>
    </row>
    <row r="41" spans="1:12" ht="14.1" customHeight="1" thickBot="1" x14ac:dyDescent="0.3">
      <c r="B41" s="147"/>
      <c r="C41" s="184" t="s">
        <v>14</v>
      </c>
      <c r="D41" s="340"/>
      <c r="E41" s="279">
        <v>30.223300000001473</v>
      </c>
      <c r="F41" s="279">
        <v>70.623799999972107</v>
      </c>
      <c r="G41" s="279"/>
      <c r="H41" s="279">
        <f>D41-F41</f>
        <v>-70.623799999972107</v>
      </c>
      <c r="I41" s="280">
        <v>414.59389999997802</v>
      </c>
      <c r="J41" s="261"/>
      <c r="K41" s="158"/>
      <c r="L41" s="189"/>
    </row>
    <row r="42" spans="1:12" ht="16.5" customHeight="1" thickBot="1" x14ac:dyDescent="0.3">
      <c r="B42" s="147"/>
      <c r="C42" s="229" t="s">
        <v>9</v>
      </c>
      <c r="D42" s="237">
        <f>D21+D24+D35+D36+D37+D38+D39+D40+D41</f>
        <v>414920</v>
      </c>
      <c r="E42" s="257">
        <f>E21+E24+E35+E36+E37+E38+E39+E40+E41</f>
        <v>27618.387700000003</v>
      </c>
      <c r="F42" s="257">
        <f>F21+F24+F35+F36+F37+F38+F39+F40+F41</f>
        <v>149400.69019999998</v>
      </c>
      <c r="G42" s="257"/>
      <c r="H42" s="257">
        <f>H21+H24+H35+H36+H37+H38+H39+H40+H41</f>
        <v>265519.30980000005</v>
      </c>
      <c r="I42" s="281">
        <f>I21+I24+I35+I36+I37+I38+I39+I40+I41</f>
        <v>206527.67120000001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71" t="s">
        <v>112</v>
      </c>
      <c r="D45" s="273"/>
      <c r="E45" s="273"/>
      <c r="F45" s="273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73"/>
      <c r="E46" s="273"/>
      <c r="F46" s="273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90"/>
      <c r="D48" s="286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3" t="s">
        <v>1</v>
      </c>
      <c r="C50" s="404"/>
      <c r="D50" s="404"/>
      <c r="E50" s="404"/>
      <c r="F50" s="404"/>
      <c r="G50" s="404"/>
      <c r="H50" s="404"/>
      <c r="I50" s="404"/>
      <c r="J50" s="404"/>
      <c r="K50" s="405"/>
      <c r="L50" s="274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22" t="s">
        <v>2</v>
      </c>
      <c r="D52" s="42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08" t="s">
        <v>8</v>
      </c>
      <c r="C58" s="409"/>
      <c r="D58" s="409"/>
      <c r="E58" s="409"/>
      <c r="F58" s="409"/>
      <c r="G58" s="409"/>
      <c r="H58" s="409"/>
      <c r="I58" s="409"/>
      <c r="J58" s="409"/>
      <c r="K58" s="410"/>
      <c r="L58" s="274"/>
    </row>
    <row r="59" spans="2:12" s="3" customFormat="1" ht="48" customHeight="1" thickBot="1" x14ac:dyDescent="0.3">
      <c r="B59" s="173"/>
      <c r="C59" s="228" t="s">
        <v>20</v>
      </c>
      <c r="D59" s="255" t="s">
        <v>21</v>
      </c>
      <c r="E59" s="247" t="str">
        <f>E20</f>
        <v>LANDET KVANTUM UKE 12</v>
      </c>
      <c r="F59" s="247" t="str">
        <f>F20</f>
        <v>LANDET KVANTUM T.O.M UKE 12</v>
      </c>
      <c r="G59" s="247" t="str">
        <f>H20</f>
        <v>RESTKVOTER</v>
      </c>
      <c r="H59" s="248" t="str">
        <f>I20</f>
        <v>LANDET KVANTUM T.O.M. UKE 12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415"/>
      <c r="E60" s="385"/>
      <c r="F60" s="385">
        <v>103.0904</v>
      </c>
      <c r="G60" s="420"/>
      <c r="H60" s="302">
        <v>83.756399999999999</v>
      </c>
      <c r="I60" s="193"/>
      <c r="J60" s="193"/>
      <c r="K60" s="241"/>
      <c r="L60" s="131"/>
    </row>
    <row r="61" spans="2:12" ht="14.1" customHeight="1" x14ac:dyDescent="0.25">
      <c r="B61" s="176"/>
      <c r="C61" s="178" t="s">
        <v>35</v>
      </c>
      <c r="D61" s="415"/>
      <c r="E61" s="382">
        <v>2.3953000000000002</v>
      </c>
      <c r="F61" s="382">
        <v>174.828</v>
      </c>
      <c r="G61" s="420"/>
      <c r="H61" s="386">
        <v>202.1669</v>
      </c>
      <c r="I61" s="193"/>
      <c r="J61" s="193"/>
      <c r="K61" s="241"/>
      <c r="L61" s="131"/>
    </row>
    <row r="62" spans="2:12" ht="14.1" customHeight="1" thickBot="1" x14ac:dyDescent="0.3">
      <c r="B62" s="176"/>
      <c r="C62" s="179" t="s">
        <v>39</v>
      </c>
      <c r="D62" s="416"/>
      <c r="E62" s="383">
        <v>11.079700000000001</v>
      </c>
      <c r="F62" s="383">
        <v>39.1554</v>
      </c>
      <c r="G62" s="421"/>
      <c r="H62" s="387">
        <v>36.918300000000002</v>
      </c>
      <c r="I62" s="193"/>
      <c r="J62" s="193"/>
      <c r="K62" s="241"/>
      <c r="L62" s="131"/>
    </row>
    <row r="63" spans="2:12" s="113" customFormat="1" ht="15.6" customHeight="1" x14ac:dyDescent="0.25">
      <c r="B63" s="194"/>
      <c r="C63" s="180" t="s">
        <v>68</v>
      </c>
      <c r="D63" s="378">
        <v>5700</v>
      </c>
      <c r="E63" s="310">
        <f>SUM(E64:E66)</f>
        <v>0</v>
      </c>
      <c r="F63" s="310">
        <f>F64+F65+F66</f>
        <v>9.3269000000000002</v>
      </c>
      <c r="G63" s="310">
        <f>D63-F63</f>
        <v>5690.6731</v>
      </c>
      <c r="H63" s="347">
        <f>H64+H65+H66</f>
        <v>13.7515</v>
      </c>
      <c r="I63" s="195"/>
      <c r="J63" s="195"/>
      <c r="K63" s="241"/>
      <c r="L63" s="131"/>
    </row>
    <row r="64" spans="2:12" s="24" customFormat="1" ht="14.1" customHeight="1" x14ac:dyDescent="0.25">
      <c r="B64" s="181"/>
      <c r="C64" s="182" t="s">
        <v>40</v>
      </c>
      <c r="D64" s="379"/>
      <c r="E64" s="318">
        <v>0</v>
      </c>
      <c r="F64" s="318">
        <v>1.381</v>
      </c>
      <c r="G64" s="318"/>
      <c r="H64" s="388">
        <v>1.6955</v>
      </c>
      <c r="I64" s="183"/>
      <c r="J64" s="183"/>
      <c r="K64" s="241"/>
      <c r="L64" s="131"/>
    </row>
    <row r="65" spans="2:12" s="24" customFormat="1" ht="14.1" customHeight="1" x14ac:dyDescent="0.25">
      <c r="B65" s="181"/>
      <c r="C65" s="182" t="s">
        <v>41</v>
      </c>
      <c r="D65" s="379"/>
      <c r="E65" s="318">
        <v>0</v>
      </c>
      <c r="F65" s="318">
        <v>2.9719000000000002</v>
      </c>
      <c r="G65" s="318"/>
      <c r="H65" s="388">
        <v>3.5912000000000002</v>
      </c>
      <c r="I65" s="220"/>
      <c r="J65" s="220"/>
      <c r="K65" s="241"/>
      <c r="L65" s="131"/>
    </row>
    <row r="66" spans="2:12" s="24" customFormat="1" ht="14.1" customHeight="1" thickBot="1" x14ac:dyDescent="0.3">
      <c r="B66" s="181"/>
      <c r="C66" s="182" t="s">
        <v>42</v>
      </c>
      <c r="D66" s="380"/>
      <c r="E66" s="328">
        <v>0</v>
      </c>
      <c r="F66" s="328">
        <v>4.9740000000000002</v>
      </c>
      <c r="G66" s="328"/>
      <c r="H66" s="389">
        <v>8.4648000000000003</v>
      </c>
      <c r="I66" s="220"/>
      <c r="J66" s="220"/>
      <c r="K66" s="241"/>
      <c r="L66" s="131"/>
    </row>
    <row r="67" spans="2:12" ht="14.1" customHeight="1" thickBot="1" x14ac:dyDescent="0.3">
      <c r="B67" s="147"/>
      <c r="C67" s="184" t="s">
        <v>43</v>
      </c>
      <c r="D67" s="317">
        <v>123</v>
      </c>
      <c r="E67" s="311"/>
      <c r="F67" s="311">
        <v>4.4802</v>
      </c>
      <c r="G67" s="311">
        <f>D67-F67</f>
        <v>118.5198</v>
      </c>
      <c r="H67" s="266">
        <v>0.84719999999999995</v>
      </c>
      <c r="I67" s="189"/>
      <c r="J67" s="189"/>
      <c r="K67" s="241"/>
      <c r="L67" s="131"/>
    </row>
    <row r="68" spans="2:12" ht="14.1" customHeight="1" thickBot="1" x14ac:dyDescent="0.3">
      <c r="B68" s="147"/>
      <c r="C68" s="184" t="s">
        <v>14</v>
      </c>
      <c r="D68" s="317"/>
      <c r="E68" s="311"/>
      <c r="F68" s="311">
        <v>0.54699999999996862</v>
      </c>
      <c r="G68" s="311"/>
      <c r="H68" s="266"/>
      <c r="I68" s="189"/>
      <c r="J68" s="189"/>
      <c r="K68" s="241"/>
      <c r="L68" s="131"/>
    </row>
    <row r="69" spans="2:12" s="3" customFormat="1" ht="16.5" customHeight="1" thickBot="1" x14ac:dyDescent="0.3">
      <c r="B69" s="145"/>
      <c r="C69" s="229" t="s">
        <v>9</v>
      </c>
      <c r="D69" s="381">
        <v>9675</v>
      </c>
      <c r="E69" s="265">
        <f>E60+E61+E62+E63+E67+E68</f>
        <v>13.475000000000001</v>
      </c>
      <c r="F69" s="265">
        <f>F60+F61+F62+F63+F67+F68</f>
        <v>331.42790000000002</v>
      </c>
      <c r="G69" s="265">
        <f>D69-F69</f>
        <v>9343.5720999999994</v>
      </c>
      <c r="H69" s="281">
        <f>H60+H61+H62+H63+H67+H68</f>
        <v>337.44029999999998</v>
      </c>
      <c r="I69" s="210"/>
      <c r="J69" s="210"/>
      <c r="K69" s="241"/>
      <c r="L69" s="131"/>
    </row>
    <row r="70" spans="2:12" s="3" customFormat="1" ht="19.149999999999999" customHeight="1" thickBot="1" x14ac:dyDescent="0.3">
      <c r="B70" s="190"/>
      <c r="C70" s="417"/>
      <c r="D70" s="417"/>
      <c r="E70" s="417"/>
      <c r="F70" s="384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3" t="s">
        <v>1</v>
      </c>
      <c r="C75" s="404"/>
      <c r="D75" s="404"/>
      <c r="E75" s="404"/>
      <c r="F75" s="404"/>
      <c r="G75" s="404"/>
      <c r="H75" s="404"/>
      <c r="I75" s="404"/>
      <c r="J75" s="404"/>
      <c r="K75" s="405"/>
      <c r="L75" s="274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06" t="s">
        <v>2</v>
      </c>
      <c r="D77" s="407"/>
      <c r="E77" s="406" t="s">
        <v>21</v>
      </c>
      <c r="F77" s="411"/>
      <c r="G77" s="406" t="s">
        <v>22</v>
      </c>
      <c r="H77" s="407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9" t="s">
        <v>5</v>
      </c>
      <c r="F78" s="208">
        <v>33161</v>
      </c>
      <c r="G78" s="238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8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38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69" t="s">
        <v>95</v>
      </c>
      <c r="D82" s="270"/>
      <c r="E82" s="270"/>
      <c r="F82" s="270"/>
      <c r="G82" s="270"/>
      <c r="H82" s="270"/>
      <c r="I82" s="268"/>
      <c r="J82" s="146"/>
      <c r="K82" s="148"/>
      <c r="L82" s="146"/>
    </row>
    <row r="83" spans="1:12" ht="14.25" customHeight="1" x14ac:dyDescent="0.25">
      <c r="B83" s="147"/>
      <c r="C83" s="418" t="s">
        <v>96</v>
      </c>
      <c r="D83" s="418"/>
      <c r="E83" s="418"/>
      <c r="F83" s="418"/>
      <c r="G83" s="418"/>
      <c r="H83" s="418"/>
      <c r="I83" s="268"/>
      <c r="J83" s="146"/>
      <c r="K83" s="148"/>
      <c r="L83" s="146"/>
    </row>
    <row r="84" spans="1:12" ht="6" customHeight="1" thickBot="1" x14ac:dyDescent="0.3">
      <c r="B84" s="185"/>
      <c r="C84" s="419"/>
      <c r="D84" s="419"/>
      <c r="E84" s="419"/>
      <c r="F84" s="419"/>
      <c r="G84" s="419"/>
      <c r="H84" s="419"/>
      <c r="I84" s="187"/>
      <c r="J84" s="187"/>
      <c r="K84" s="188"/>
      <c r="L84" s="146"/>
    </row>
    <row r="85" spans="1:12" ht="14.1" customHeight="1" thickTop="1" x14ac:dyDescent="0.25">
      <c r="B85" s="412" t="s">
        <v>8</v>
      </c>
      <c r="C85" s="413"/>
      <c r="D85" s="413"/>
      <c r="E85" s="413"/>
      <c r="F85" s="413"/>
      <c r="G85" s="413"/>
      <c r="H85" s="413"/>
      <c r="I85" s="413"/>
      <c r="J85" s="413"/>
      <c r="K85" s="414"/>
      <c r="L85" s="274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55" t="s">
        <v>21</v>
      </c>
      <c r="E87" s="247" t="str">
        <f>E20</f>
        <v>LANDET KVANTUM UKE 12</v>
      </c>
      <c r="F87" s="247" t="str">
        <f>F20</f>
        <v>LANDET KVANTUM T.O.M UKE 12</v>
      </c>
      <c r="G87" s="247" t="str">
        <f>H20</f>
        <v>RESTKVOTER</v>
      </c>
      <c r="H87" s="248" t="str">
        <f>I20</f>
        <v>LANDET KVANTUM T.O.M. UKE 12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36">
        <f>D90+D89</f>
        <v>33161</v>
      </c>
      <c r="E88" s="346">
        <f>E90+E89</f>
        <v>257.36450000000002</v>
      </c>
      <c r="F88" s="346">
        <f>F89+F90</f>
        <v>7018.2654999999995</v>
      </c>
      <c r="G88" s="346">
        <f>G89+G90</f>
        <v>26142.734500000002</v>
      </c>
      <c r="H88" s="347">
        <f>H89+H90</f>
        <v>5964.8022000000001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35">
        <v>32411</v>
      </c>
      <c r="E89" s="250">
        <v>257.36450000000002</v>
      </c>
      <c r="F89" s="250">
        <v>6858.7088999999996</v>
      </c>
      <c r="G89" s="250">
        <f>D89-F89</f>
        <v>25552.291100000002</v>
      </c>
      <c r="H89" s="320">
        <v>5671.4489999999996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03">
        <v>750</v>
      </c>
      <c r="E90" s="251"/>
      <c r="F90" s="251">
        <v>159.5566</v>
      </c>
      <c r="G90" s="251">
        <f>D90-F90</f>
        <v>590.4434</v>
      </c>
      <c r="H90" s="321">
        <v>293.35320000000002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56">
        <f>D92+D98+D99</f>
        <v>54106</v>
      </c>
      <c r="E91" s="254">
        <f>E92+E98+E99</f>
        <v>1451.7088000000001</v>
      </c>
      <c r="F91" s="254">
        <f>F92+F98+F99</f>
        <v>14235.3195</v>
      </c>
      <c r="G91" s="254">
        <f>G92+G98+G99</f>
        <v>39870.680500000002</v>
      </c>
      <c r="H91" s="302">
        <f>H92+H98+H99</f>
        <v>12783.258299999998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336">
        <f>D93+D94+D95+D96+D97</f>
        <v>40038</v>
      </c>
      <c r="E92" s="278">
        <f>E93+E94+E95+E96+E97</f>
        <v>1205.8440000000001</v>
      </c>
      <c r="F92" s="278">
        <f>F93+F94+F95+F96+F97</f>
        <v>10864.159900000001</v>
      </c>
      <c r="G92" s="278">
        <f>G93+G94+G95+G96+G97</f>
        <v>29173.840099999998</v>
      </c>
      <c r="H92" s="304">
        <f>H93+H94+H96+H97</f>
        <v>9097.0141999999996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37">
        <v>9211</v>
      </c>
      <c r="E93" s="249">
        <v>60.4482</v>
      </c>
      <c r="F93" s="249">
        <v>1864.3315</v>
      </c>
      <c r="G93" s="249">
        <f>D93-F93</f>
        <v>7346.6684999999998</v>
      </c>
      <c r="H93" s="276">
        <v>1635.2481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37">
        <v>8490</v>
      </c>
      <c r="E94" s="249">
        <v>369.2715</v>
      </c>
      <c r="F94" s="249">
        <v>2704.8150999999998</v>
      </c>
      <c r="G94" s="249">
        <f t="shared" ref="G94:G100" si="1">D94-F94</f>
        <v>5785.1849000000002</v>
      </c>
      <c r="H94" s="276">
        <v>2410.6289999999999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337">
        <v>4000</v>
      </c>
      <c r="E95" s="249"/>
      <c r="F95" s="249"/>
      <c r="G95" s="249">
        <f>D95-F95</f>
        <v>4000</v>
      </c>
      <c r="H95" s="276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37">
        <v>11811</v>
      </c>
      <c r="E96" s="249">
        <v>287.22460000000001</v>
      </c>
      <c r="F96" s="249">
        <v>3637.7118999999998</v>
      </c>
      <c r="G96" s="249">
        <f t="shared" si="1"/>
        <v>8173.2880999999998</v>
      </c>
      <c r="H96" s="276">
        <v>3046.4117000000001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37">
        <v>6526</v>
      </c>
      <c r="E97" s="249">
        <v>488.8997</v>
      </c>
      <c r="F97" s="249">
        <v>2657.3013999999998</v>
      </c>
      <c r="G97" s="249">
        <f t="shared" si="1"/>
        <v>3868.6986000000002</v>
      </c>
      <c r="H97" s="276">
        <v>2004.7254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336">
        <v>9739</v>
      </c>
      <c r="E98" s="278">
        <v>134.4419</v>
      </c>
      <c r="F98" s="278">
        <v>2737.0664999999999</v>
      </c>
      <c r="G98" s="278">
        <f t="shared" si="1"/>
        <v>7001.9335000000001</v>
      </c>
      <c r="H98" s="304">
        <v>3158.0713999999998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338">
        <v>4329</v>
      </c>
      <c r="E99" s="253">
        <v>111.4229</v>
      </c>
      <c r="F99" s="253">
        <v>634.09310000000005</v>
      </c>
      <c r="G99" s="253">
        <f t="shared" si="1"/>
        <v>3694.9069</v>
      </c>
      <c r="H99" s="267">
        <v>528.17269999999996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39">
        <v>548</v>
      </c>
      <c r="E100" s="252">
        <v>0</v>
      </c>
      <c r="F100" s="252">
        <v>25.137499999999999</v>
      </c>
      <c r="G100" s="252">
        <f t="shared" si="1"/>
        <v>522.86249999999995</v>
      </c>
      <c r="H100" s="266">
        <v>23.981999999999999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340">
        <v>930</v>
      </c>
      <c r="E101" s="279"/>
      <c r="F101" s="279"/>
      <c r="G101" s="279">
        <f>D101-F101</f>
        <v>930</v>
      </c>
      <c r="H101" s="280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339">
        <v>300</v>
      </c>
      <c r="E102" s="252"/>
      <c r="F102" s="252">
        <v>300</v>
      </c>
      <c r="G102" s="252"/>
      <c r="H102" s="266">
        <v>12.651400000000001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339"/>
      <c r="E103" s="252">
        <v>6</v>
      </c>
      <c r="F103" s="252">
        <v>6.6314999999995052</v>
      </c>
      <c r="G103" s="252"/>
      <c r="H103" s="266">
        <v>3.6509000000005472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7">
        <f>D88+D91+D100+D101+D102+D103</f>
        <v>89045</v>
      </c>
      <c r="E104" s="257">
        <f>E88+E91+E100+E102+E103</f>
        <v>1715.0733</v>
      </c>
      <c r="F104" s="257">
        <f>F88+F91+F100+F102+F103</f>
        <v>21585.353999999999</v>
      </c>
      <c r="G104" s="257">
        <f>G88+G91+G100+G101+G102+G103</f>
        <v>67466.277500000011</v>
      </c>
      <c r="H104" s="281">
        <f>H88+H91+H100+H102+H103</f>
        <v>18788.344799999999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72" t="s">
        <v>113</v>
      </c>
      <c r="D108" s="272"/>
      <c r="E108" s="272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403" t="s">
        <v>1</v>
      </c>
      <c r="C111" s="404"/>
      <c r="D111" s="404"/>
      <c r="E111" s="404"/>
      <c r="F111" s="404"/>
      <c r="G111" s="404"/>
      <c r="H111" s="404"/>
      <c r="I111" s="404"/>
      <c r="J111" s="404"/>
      <c r="K111" s="405"/>
      <c r="L111" s="274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06" t="s">
        <v>2</v>
      </c>
      <c r="D113" s="407"/>
      <c r="E113" s="406" t="s">
        <v>21</v>
      </c>
      <c r="F113" s="407"/>
      <c r="G113" s="406" t="s">
        <v>22</v>
      </c>
      <c r="H113" s="407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08" t="s">
        <v>8</v>
      </c>
      <c r="C120" s="409"/>
      <c r="D120" s="409"/>
      <c r="E120" s="409"/>
      <c r="F120" s="409"/>
      <c r="G120" s="409"/>
      <c r="H120" s="409"/>
      <c r="I120" s="409"/>
      <c r="J120" s="409"/>
      <c r="K120" s="410"/>
      <c r="L120" s="274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91" t="s">
        <v>20</v>
      </c>
      <c r="D122" s="255" t="s">
        <v>21</v>
      </c>
      <c r="E122" s="240" t="str">
        <f>E20</f>
        <v>LANDET KVANTUM UKE 12</v>
      </c>
      <c r="F122" s="247" t="str">
        <f>F20</f>
        <v>LANDET KVANTUM T.O.M UKE 12</v>
      </c>
      <c r="G122" s="247" t="str">
        <f>H20</f>
        <v>RESTKVOTER</v>
      </c>
      <c r="H122" s="248" t="str">
        <f>I20</f>
        <v>LANDET KVANTUM T.O.M. UKE 12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92" t="s">
        <v>17</v>
      </c>
      <c r="D123" s="378">
        <f>D124+D125+D126</f>
        <v>38273</v>
      </c>
      <c r="E123" s="310">
        <f>E124+E125+E126</f>
        <v>2589.5025000000001</v>
      </c>
      <c r="F123" s="310">
        <f>F124+F125+F126</f>
        <v>15272.012700000001</v>
      </c>
      <c r="G123" s="310">
        <f>G124+G125+G126</f>
        <v>23000.987300000001</v>
      </c>
      <c r="H123" s="314">
        <f>H124+H125+H126</f>
        <v>18083.134699999999</v>
      </c>
      <c r="I123" s="189"/>
      <c r="J123" s="189"/>
      <c r="K123" s="158"/>
      <c r="L123" s="189"/>
    </row>
    <row r="124" spans="2:12" ht="14.1" customHeight="1" x14ac:dyDescent="0.25">
      <c r="B124" s="9"/>
      <c r="C124" s="293" t="s">
        <v>12</v>
      </c>
      <c r="D124" s="390">
        <v>30618</v>
      </c>
      <c r="E124" s="348">
        <v>2589.5025000000001</v>
      </c>
      <c r="F124" s="348">
        <v>14322.274600000001</v>
      </c>
      <c r="G124" s="348">
        <f>D124-F124</f>
        <v>16295.725399999999</v>
      </c>
      <c r="H124" s="312">
        <v>15303.0111</v>
      </c>
      <c r="I124" s="42"/>
      <c r="J124" s="189"/>
      <c r="K124" s="158"/>
      <c r="L124" s="189"/>
    </row>
    <row r="125" spans="2:12" ht="14.1" customHeight="1" x14ac:dyDescent="0.25">
      <c r="B125" s="9"/>
      <c r="C125" s="293" t="s">
        <v>11</v>
      </c>
      <c r="D125" s="390">
        <v>7155</v>
      </c>
      <c r="E125" s="348"/>
      <c r="F125" s="348">
        <v>949.73810000000003</v>
      </c>
      <c r="G125" s="348">
        <f>D125-F125</f>
        <v>6205.2618999999995</v>
      </c>
      <c r="H125" s="312">
        <v>2780.1235999999999</v>
      </c>
      <c r="I125" s="42"/>
      <c r="J125" s="189"/>
      <c r="K125" s="158"/>
      <c r="L125" s="189"/>
    </row>
    <row r="126" spans="2:12" ht="15.75" thickBot="1" x14ac:dyDescent="0.3">
      <c r="B126" s="9"/>
      <c r="C126" s="294" t="s">
        <v>46</v>
      </c>
      <c r="D126" s="391">
        <v>500</v>
      </c>
      <c r="E126" s="349"/>
      <c r="F126" s="349"/>
      <c r="G126" s="349">
        <f>D126-F126</f>
        <v>500</v>
      </c>
      <c r="H126" s="313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95" t="s">
        <v>45</v>
      </c>
      <c r="D127" s="392">
        <v>25860</v>
      </c>
      <c r="E127" s="350">
        <v>817.5376</v>
      </c>
      <c r="F127" s="350">
        <v>1822.9698000000001</v>
      </c>
      <c r="G127" s="350">
        <f>D127-F127</f>
        <v>24037.030200000001</v>
      </c>
      <c r="H127" s="322">
        <v>1106.675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96" t="s">
        <v>18</v>
      </c>
      <c r="D128" s="393">
        <f>D129+D134+D137</f>
        <v>39307</v>
      </c>
      <c r="E128" s="309">
        <f>E129+E134+E137</f>
        <v>2270.6131999999998</v>
      </c>
      <c r="F128" s="309">
        <f>F137+F134+F129</f>
        <v>20364.7889</v>
      </c>
      <c r="G128" s="309">
        <f>D128-F128</f>
        <v>18942.2111</v>
      </c>
      <c r="H128" s="316">
        <f>H129+H134+H137</f>
        <v>19374.810300000001</v>
      </c>
      <c r="I128" s="6"/>
      <c r="J128" s="146"/>
      <c r="K128" s="158"/>
      <c r="L128" s="189"/>
    </row>
    <row r="129" spans="2:12" ht="15.75" customHeight="1" x14ac:dyDescent="0.25">
      <c r="B129" s="2"/>
      <c r="C129" s="297" t="s">
        <v>71</v>
      </c>
      <c r="D129" s="394">
        <f>D130+D131+D132+D133</f>
        <v>29480</v>
      </c>
      <c r="E129" s="351">
        <f>E130+E131+E132+E133</f>
        <v>890.08519999999999</v>
      </c>
      <c r="F129" s="351">
        <f>F130+F131+F133+F132</f>
        <v>15411.667799999999</v>
      </c>
      <c r="G129" s="351">
        <f>G130+G131+G132+G133</f>
        <v>14068.332200000001</v>
      </c>
      <c r="H129" s="323">
        <f>H130+H131+H132+H133</f>
        <v>14878.406000000001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98" t="s">
        <v>23</v>
      </c>
      <c r="D130" s="395">
        <v>8343</v>
      </c>
      <c r="E130" s="308">
        <v>136.23699999999999</v>
      </c>
      <c r="F130" s="308">
        <v>1954.2482</v>
      </c>
      <c r="G130" s="308">
        <f t="shared" ref="G130:G135" si="2">D130-F130</f>
        <v>6388.7518</v>
      </c>
      <c r="H130" s="315">
        <v>1152.8457000000001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98" t="s">
        <v>24</v>
      </c>
      <c r="D131" s="395">
        <v>7665</v>
      </c>
      <c r="E131" s="308">
        <v>211.4143</v>
      </c>
      <c r="F131" s="308">
        <v>4704.5856000000003</v>
      </c>
      <c r="G131" s="308">
        <f t="shared" si="2"/>
        <v>2960.4143999999997</v>
      </c>
      <c r="H131" s="315">
        <v>5094.0261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98" t="s">
        <v>25</v>
      </c>
      <c r="D132" s="395">
        <v>7635</v>
      </c>
      <c r="E132" s="308">
        <v>121.6549</v>
      </c>
      <c r="F132" s="308">
        <v>4400.5409</v>
      </c>
      <c r="G132" s="308">
        <f t="shared" si="2"/>
        <v>3234.4591</v>
      </c>
      <c r="H132" s="315">
        <v>4897.8919999999998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98" t="s">
        <v>26</v>
      </c>
      <c r="D133" s="395">
        <v>5837</v>
      </c>
      <c r="E133" s="308">
        <v>420.779</v>
      </c>
      <c r="F133" s="308">
        <v>4352.2930999999999</v>
      </c>
      <c r="G133" s="308">
        <f t="shared" si="2"/>
        <v>1484.7069000000001</v>
      </c>
      <c r="H133" s="315">
        <v>3733.6421999999998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99" t="s">
        <v>19</v>
      </c>
      <c r="D134" s="396">
        <f>D135+D136</f>
        <v>4324</v>
      </c>
      <c r="E134" s="352">
        <f>E135+E136</f>
        <v>1179.9692</v>
      </c>
      <c r="F134" s="352">
        <f>F135+F136</f>
        <v>3206.6287000000002</v>
      </c>
      <c r="G134" s="352">
        <f t="shared" si="2"/>
        <v>1117.3712999999998</v>
      </c>
      <c r="H134" s="324">
        <f>H135+H136</f>
        <v>2826.1496000000002</v>
      </c>
      <c r="I134" s="43"/>
      <c r="J134" s="43"/>
      <c r="K134" s="158"/>
      <c r="L134" s="189"/>
    </row>
    <row r="135" spans="2:12" ht="14.1" customHeight="1" x14ac:dyDescent="0.25">
      <c r="B135" s="9"/>
      <c r="C135" s="298" t="s">
        <v>47</v>
      </c>
      <c r="D135" s="397">
        <v>3824</v>
      </c>
      <c r="E135" s="353">
        <v>1179.9692</v>
      </c>
      <c r="F135" s="353">
        <v>3206.6287000000002</v>
      </c>
      <c r="G135" s="353">
        <f t="shared" si="2"/>
        <v>617.37129999999979</v>
      </c>
      <c r="H135" s="325">
        <v>2826.1496000000002</v>
      </c>
      <c r="I135" s="6"/>
      <c r="J135" s="146"/>
      <c r="K135" s="158"/>
      <c r="L135" s="189"/>
    </row>
    <row r="136" spans="2:12" ht="14.1" customHeight="1" x14ac:dyDescent="0.25">
      <c r="B136" s="22"/>
      <c r="C136" s="298" t="s">
        <v>48</v>
      </c>
      <c r="D136" s="397">
        <v>500</v>
      </c>
      <c r="E136" s="353"/>
      <c r="F136" s="353"/>
      <c r="G136" s="353"/>
      <c r="H136" s="325"/>
      <c r="I136" s="43"/>
      <c r="J136" s="43"/>
      <c r="K136" s="158"/>
      <c r="L136" s="189"/>
    </row>
    <row r="137" spans="2:12" ht="15.75" thickBot="1" x14ac:dyDescent="0.3">
      <c r="B137" s="9"/>
      <c r="C137" s="300" t="s">
        <v>73</v>
      </c>
      <c r="D137" s="398">
        <v>5503</v>
      </c>
      <c r="E137" s="354">
        <v>200.55879999999999</v>
      </c>
      <c r="F137" s="354">
        <v>1746.4924000000001</v>
      </c>
      <c r="G137" s="354">
        <f>D137-F137</f>
        <v>3756.5075999999999</v>
      </c>
      <c r="H137" s="326">
        <v>1670.2547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01" t="s">
        <v>13</v>
      </c>
      <c r="D138" s="399">
        <v>160</v>
      </c>
      <c r="E138" s="355"/>
      <c r="F138" s="355">
        <v>4.0731999999999999</v>
      </c>
      <c r="G138" s="355">
        <f>D138-F138</f>
        <v>155.92680000000001</v>
      </c>
      <c r="H138" s="327">
        <v>3.7484000000000002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96" t="s">
        <v>80</v>
      </c>
      <c r="D139" s="317">
        <v>2000</v>
      </c>
      <c r="E139" s="311"/>
      <c r="F139" s="311">
        <v>2000</v>
      </c>
      <c r="G139" s="311">
        <f>D139-F139</f>
        <v>0</v>
      </c>
      <c r="H139" s="319">
        <v>51.328800000000001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96" t="s">
        <v>49</v>
      </c>
      <c r="D140" s="317">
        <v>350</v>
      </c>
      <c r="E140" s="311"/>
      <c r="F140" s="311"/>
      <c r="G140" s="311">
        <f>D140-F140</f>
        <v>350</v>
      </c>
      <c r="H140" s="319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96" t="s">
        <v>14</v>
      </c>
      <c r="D141" s="317"/>
      <c r="E141" s="311">
        <v>1</v>
      </c>
      <c r="F141" s="311">
        <v>9.6473000000041793</v>
      </c>
      <c r="G141" s="311">
        <f>D141-F141</f>
        <v>-9.6473000000041793</v>
      </c>
      <c r="H141" s="319">
        <v>25.246300000006158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7">
        <f>D123+D127+D128+D138+D139+D140+D141</f>
        <v>105950</v>
      </c>
      <c r="E142" s="265">
        <f>E123+E127+E128+E138+E139+E140+E141</f>
        <v>5678.6532999999999</v>
      </c>
      <c r="F142" s="265">
        <f>F123+F127+F128+F138+F139+F140+F141</f>
        <v>39473.491900000001</v>
      </c>
      <c r="G142" s="265">
        <f>G123+G127+G128+G138+G139+G140+G141</f>
        <v>66476.508100000006</v>
      </c>
      <c r="H142" s="258">
        <f>H123+H127+H128+H138+H139+H140+H141</f>
        <v>38668.561500000003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71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75"/>
      <c r="E145" s="275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89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83"/>
      <c r="C150" s="284"/>
      <c r="D150" s="285"/>
      <c r="E150" s="285"/>
      <c r="F150" s="285"/>
      <c r="G150" s="285"/>
      <c r="H150" s="286"/>
      <c r="I150" s="286"/>
      <c r="J150" s="286"/>
      <c r="K150" s="287"/>
      <c r="L150" s="146"/>
    </row>
    <row r="151" spans="2:12" ht="12" customHeight="1" thickBot="1" x14ac:dyDescent="0.3">
      <c r="B151" s="147"/>
      <c r="C151" s="422" t="s">
        <v>2</v>
      </c>
      <c r="D151" s="423"/>
      <c r="E151" s="242"/>
      <c r="F151" s="242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2"/>
      <c r="F152" s="242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2"/>
      <c r="F153" s="242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2"/>
      <c r="F154" s="242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2"/>
      <c r="F155" s="242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12</v>
      </c>
      <c r="F159" s="81" t="str">
        <f>F20</f>
        <v>LANDET KVANTUM T.O.M UKE 12</v>
      </c>
      <c r="G159" s="81" t="str">
        <f>H20</f>
        <v>RESTKVOTER</v>
      </c>
      <c r="H159" s="108" t="str">
        <f>I20</f>
        <v>LANDET KVANTUM T.O.M. UKE 12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/>
      <c r="F160" s="233">
        <v>204.83199999999999</v>
      </c>
      <c r="G160" s="233">
        <f>D160-F160</f>
        <v>18882.168000000001</v>
      </c>
      <c r="H160" s="306">
        <v>95.114400000000003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3">
        <v>500</v>
      </c>
      <c r="E161" s="233"/>
      <c r="F161" s="233"/>
      <c r="G161" s="233">
        <f t="shared" ref="G161:G162" si="3">D161-F161</f>
        <v>500</v>
      </c>
      <c r="H161" s="306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4">
        <v>13</v>
      </c>
      <c r="E162" s="234"/>
      <c r="F162" s="234"/>
      <c r="G162" s="234">
        <f t="shared" si="3"/>
        <v>13</v>
      </c>
      <c r="H162" s="307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5">
        <f>SUM(D160:D162)</f>
        <v>19600</v>
      </c>
      <c r="E163" s="235">
        <f>SUM(E160:E162)</f>
        <v>0</v>
      </c>
      <c r="F163" s="235">
        <f>SUM(F160:F162)</f>
        <v>204.83199999999999</v>
      </c>
      <c r="G163" s="235">
        <f>D163-F163</f>
        <v>19395.168000000001</v>
      </c>
      <c r="H163" s="277">
        <f>SUM(H160:H162)</f>
        <v>95.114400000000003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282"/>
      <c r="G164" s="282"/>
      <c r="H164" s="282"/>
      <c r="I164" s="282"/>
      <c r="J164" s="187"/>
      <c r="K164" s="188"/>
    </row>
    <row r="165" spans="1:12" s="45" customFormat="1" ht="30" customHeight="1" thickTop="1" thickBot="1" x14ac:dyDescent="0.35">
      <c r="A165" s="91"/>
      <c r="B165" s="54"/>
      <c r="C165" s="288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29" t="s">
        <v>1</v>
      </c>
      <c r="C166" s="430"/>
      <c r="D166" s="430"/>
      <c r="E166" s="430"/>
      <c r="F166" s="430"/>
      <c r="G166" s="430"/>
      <c r="H166" s="430"/>
      <c r="I166" s="430"/>
      <c r="J166" s="430"/>
      <c r="K166" s="431"/>
      <c r="L166" s="243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22" t="s">
        <v>2</v>
      </c>
      <c r="D168" s="423"/>
      <c r="E168" s="422" t="s">
        <v>62</v>
      </c>
      <c r="F168" s="423"/>
      <c r="G168" s="422" t="s">
        <v>63</v>
      </c>
      <c r="H168" s="423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44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44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4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44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26" t="s">
        <v>8</v>
      </c>
      <c r="C177" s="427"/>
      <c r="D177" s="427"/>
      <c r="E177" s="427"/>
      <c r="F177" s="427"/>
      <c r="G177" s="427"/>
      <c r="H177" s="427"/>
      <c r="I177" s="427"/>
      <c r="J177" s="427"/>
      <c r="K177" s="428"/>
      <c r="L177" s="243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05" t="s">
        <v>21</v>
      </c>
      <c r="E179" s="81" t="str">
        <f>E20</f>
        <v>LANDET KVANTUM UKE 12</v>
      </c>
      <c r="F179" s="81" t="str">
        <f>F20</f>
        <v>LANDET KVANTUM T.O.M UKE 12</v>
      </c>
      <c r="G179" s="81" t="str">
        <f>H20</f>
        <v>RESTKVOTER</v>
      </c>
      <c r="H179" s="108" t="str">
        <f>I20</f>
        <v>LANDET KVANTUM T.O.M. UKE 12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9">
        <f>D181+D182+D183+D184+D185</f>
        <v>20233</v>
      </c>
      <c r="E180" s="356">
        <f>E181+E182+E183+E184+E185</f>
        <v>287.6395</v>
      </c>
      <c r="F180" s="356">
        <f>F181+F182+F183+F184+F185</f>
        <v>13025.708700000003</v>
      </c>
      <c r="G180" s="356">
        <f>G181+G182+G183+G184+G185</f>
        <v>7207.291299999999</v>
      </c>
      <c r="H180" s="362">
        <f>H181+H182+H183+H184+H185</f>
        <v>7399.2607000000007</v>
      </c>
      <c r="I180" s="92"/>
      <c r="J180" s="92"/>
      <c r="K180" s="69"/>
      <c r="L180" s="245"/>
    </row>
    <row r="181" spans="1:12" ht="14.1" customHeight="1" x14ac:dyDescent="0.25">
      <c r="B181" s="55"/>
      <c r="C181" s="134" t="s">
        <v>12</v>
      </c>
      <c r="D181" s="330">
        <v>11120</v>
      </c>
      <c r="E181" s="357">
        <v>252.8929</v>
      </c>
      <c r="F181" s="357">
        <v>11522.657800000001</v>
      </c>
      <c r="G181" s="357">
        <f t="shared" ref="G181:G187" si="4">D181-F181</f>
        <v>-402.65780000000086</v>
      </c>
      <c r="H181" s="363">
        <v>6266.7830000000004</v>
      </c>
      <c r="I181" s="92"/>
      <c r="J181" s="92"/>
      <c r="K181" s="69"/>
      <c r="L181" s="245"/>
    </row>
    <row r="182" spans="1:12" ht="14.1" customHeight="1" x14ac:dyDescent="0.25">
      <c r="B182" s="55"/>
      <c r="C182" s="135" t="s">
        <v>11</v>
      </c>
      <c r="D182" s="330">
        <v>2894</v>
      </c>
      <c r="E182" s="357"/>
      <c r="F182" s="357">
        <v>910.10149999999999</v>
      </c>
      <c r="G182" s="357">
        <f t="shared" si="4"/>
        <v>1983.8985</v>
      </c>
      <c r="H182" s="363">
        <v>506.62799999999999</v>
      </c>
      <c r="I182" s="92"/>
      <c r="J182" s="92"/>
      <c r="K182" s="69"/>
      <c r="L182" s="245"/>
    </row>
    <row r="183" spans="1:12" ht="14.1" customHeight="1" x14ac:dyDescent="0.25">
      <c r="B183" s="55"/>
      <c r="C183" s="135" t="s">
        <v>54</v>
      </c>
      <c r="D183" s="330">
        <v>1430</v>
      </c>
      <c r="E183" s="357">
        <v>34.153799999999997</v>
      </c>
      <c r="F183" s="357">
        <v>583.4796</v>
      </c>
      <c r="G183" s="357">
        <f t="shared" si="4"/>
        <v>846.5204</v>
      </c>
      <c r="H183" s="363">
        <v>574.37070000000006</v>
      </c>
      <c r="I183" s="92"/>
      <c r="J183" s="92"/>
      <c r="K183" s="69"/>
      <c r="L183" s="245"/>
    </row>
    <row r="184" spans="1:12" ht="14.1" customHeight="1" x14ac:dyDescent="0.25">
      <c r="B184" s="55"/>
      <c r="C184" s="135" t="s">
        <v>53</v>
      </c>
      <c r="D184" s="330">
        <v>4689</v>
      </c>
      <c r="E184" s="357">
        <v>0.59279999999999999</v>
      </c>
      <c r="F184" s="357">
        <v>9.4697999999999993</v>
      </c>
      <c r="G184" s="357">
        <f t="shared" si="4"/>
        <v>4679.5302000000001</v>
      </c>
      <c r="H184" s="363">
        <v>51.478999999999999</v>
      </c>
      <c r="I184" s="92"/>
      <c r="J184" s="92"/>
      <c r="K184" s="69"/>
      <c r="L184" s="245"/>
    </row>
    <row r="185" spans="1:12" ht="14.1" customHeight="1" thickBot="1" x14ac:dyDescent="0.3">
      <c r="B185" s="55"/>
      <c r="C185" s="136" t="s">
        <v>55</v>
      </c>
      <c r="D185" s="331">
        <v>100</v>
      </c>
      <c r="E185" s="358"/>
      <c r="F185" s="358"/>
      <c r="G185" s="358">
        <f t="shared" si="4"/>
        <v>100</v>
      </c>
      <c r="H185" s="364"/>
      <c r="I185" s="92"/>
      <c r="J185" s="92"/>
      <c r="K185" s="69"/>
      <c r="L185" s="245"/>
    </row>
    <row r="186" spans="1:12" ht="14.1" customHeight="1" thickBot="1" x14ac:dyDescent="0.3">
      <c r="B186" s="55"/>
      <c r="C186" s="137" t="s">
        <v>45</v>
      </c>
      <c r="D186" s="332">
        <v>5500</v>
      </c>
      <c r="E186" s="359"/>
      <c r="F186" s="359">
        <v>8.7103999999999999</v>
      </c>
      <c r="G186" s="359">
        <f t="shared" si="4"/>
        <v>5491.2896000000001</v>
      </c>
      <c r="H186" s="365">
        <v>133.589</v>
      </c>
      <c r="I186" s="92"/>
      <c r="J186" s="92"/>
      <c r="K186" s="69"/>
      <c r="L186" s="245"/>
    </row>
    <row r="187" spans="1:12" ht="14.1" customHeight="1" x14ac:dyDescent="0.25">
      <c r="B187" s="55"/>
      <c r="C187" s="133" t="s">
        <v>18</v>
      </c>
      <c r="D187" s="329">
        <v>8000</v>
      </c>
      <c r="E187" s="356">
        <v>78.605099999999993</v>
      </c>
      <c r="F187" s="356">
        <v>2377.1170999999999</v>
      </c>
      <c r="G187" s="356">
        <f t="shared" si="4"/>
        <v>5622.8829000000005</v>
      </c>
      <c r="H187" s="362">
        <v>592.64350000000002</v>
      </c>
      <c r="I187" s="92"/>
      <c r="J187" s="92"/>
      <c r="K187" s="69"/>
      <c r="L187" s="245"/>
    </row>
    <row r="188" spans="1:12" ht="14.1" customHeight="1" x14ac:dyDescent="0.25">
      <c r="B188" s="55"/>
      <c r="C188" s="135" t="s">
        <v>35</v>
      </c>
      <c r="D188" s="330"/>
      <c r="E188" s="357"/>
      <c r="F188" s="357">
        <v>1638.7723000000001</v>
      </c>
      <c r="G188" s="357"/>
      <c r="H188" s="363">
        <v>158.8398</v>
      </c>
      <c r="I188" s="92"/>
      <c r="J188" s="92"/>
      <c r="K188" s="69"/>
      <c r="L188" s="245"/>
    </row>
    <row r="189" spans="1:12" ht="14.1" customHeight="1" thickBot="1" x14ac:dyDescent="0.3">
      <c r="B189" s="55"/>
      <c r="C189" s="138" t="s">
        <v>56</v>
      </c>
      <c r="D189" s="333"/>
      <c r="E189" s="360">
        <f>E187-E188</f>
        <v>78.605099999999993</v>
      </c>
      <c r="F189" s="360">
        <f>F187-F188</f>
        <v>738.34479999999985</v>
      </c>
      <c r="G189" s="360"/>
      <c r="H189" s="366">
        <f>H187-H188</f>
        <v>433.80370000000005</v>
      </c>
      <c r="I189" s="95"/>
      <c r="J189" s="95"/>
      <c r="K189" s="69"/>
      <c r="L189" s="245"/>
    </row>
    <row r="190" spans="1:12" ht="14.1" customHeight="1" thickBot="1" x14ac:dyDescent="0.3">
      <c r="B190" s="55"/>
      <c r="C190" s="139" t="s">
        <v>13</v>
      </c>
      <c r="D190" s="334">
        <v>11</v>
      </c>
      <c r="E190" s="361">
        <v>1.2392000000000001</v>
      </c>
      <c r="F190" s="361">
        <v>2.2191999999999998</v>
      </c>
      <c r="G190" s="361">
        <f>D190-F190</f>
        <v>8.7807999999999993</v>
      </c>
      <c r="H190" s="367">
        <v>0.4758</v>
      </c>
      <c r="I190" s="92"/>
      <c r="J190" s="92"/>
      <c r="K190" s="69"/>
      <c r="L190" s="245"/>
    </row>
    <row r="191" spans="1:12" ht="14.1" customHeight="1" thickBot="1" x14ac:dyDescent="0.3">
      <c r="B191" s="55"/>
      <c r="C191" s="137" t="s">
        <v>57</v>
      </c>
      <c r="D191" s="332"/>
      <c r="E191" s="359">
        <v>1</v>
      </c>
      <c r="F191" s="359">
        <v>12</v>
      </c>
      <c r="G191" s="359">
        <f>D191-F191</f>
        <v>-12</v>
      </c>
      <c r="H191" s="365">
        <v>11</v>
      </c>
      <c r="I191" s="92"/>
      <c r="J191" s="92"/>
      <c r="K191" s="69"/>
      <c r="L191" s="245"/>
    </row>
    <row r="192" spans="1:12" ht="16.5" thickBot="1" x14ac:dyDescent="0.3">
      <c r="A192" s="3"/>
      <c r="B192" s="32"/>
      <c r="C192" s="140" t="s">
        <v>9</v>
      </c>
      <c r="D192" s="237">
        <f>D180+D186+D187+D190</f>
        <v>33744</v>
      </c>
      <c r="E192" s="257">
        <f>E180+E186+E187+E190+E191</f>
        <v>368.48379999999997</v>
      </c>
      <c r="F192" s="265">
        <f>F180+F186+F187+F190+F191</f>
        <v>15425.755400000002</v>
      </c>
      <c r="G192" s="265">
        <f>G180+G186+G187+G190+G191</f>
        <v>18318.244599999998</v>
      </c>
      <c r="H192" s="258">
        <f>H180+H186+H187+H190+H191</f>
        <v>8136.969000000001</v>
      </c>
      <c r="I192" s="222"/>
      <c r="J192" s="222"/>
      <c r="K192" s="69"/>
      <c r="L192" s="245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29" t="s">
        <v>1</v>
      </c>
      <c r="C197" s="430"/>
      <c r="D197" s="430"/>
      <c r="E197" s="430"/>
      <c r="F197" s="430"/>
      <c r="G197" s="430"/>
      <c r="H197" s="430"/>
      <c r="I197" s="430"/>
      <c r="J197" s="430"/>
      <c r="K197" s="431"/>
      <c r="L197" s="243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22" t="s">
        <v>2</v>
      </c>
      <c r="D199" s="42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26" t="s">
        <v>8</v>
      </c>
      <c r="C207" s="427"/>
      <c r="D207" s="427"/>
      <c r="E207" s="427"/>
      <c r="F207" s="427"/>
      <c r="G207" s="427"/>
      <c r="H207" s="427"/>
      <c r="I207" s="427"/>
      <c r="J207" s="427"/>
      <c r="K207" s="428"/>
      <c r="L207" s="243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12</v>
      </c>
      <c r="F209" s="81" t="str">
        <f>F20</f>
        <v>LANDET KVANTUM T.O.M UKE 12</v>
      </c>
      <c r="G209" s="81" t="str">
        <f>H20</f>
        <v>RESTKVOTER</v>
      </c>
      <c r="H209" s="108" t="str">
        <f>I20</f>
        <v>LANDET KVANTUM T.O.M. UKE 12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3"/>
      <c r="E210" s="233">
        <v>3.9352999999999998</v>
      </c>
      <c r="F210" s="233">
        <v>257.50979999999998</v>
      </c>
      <c r="G210" s="233"/>
      <c r="H210" s="306">
        <v>178.57329999999999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3"/>
      <c r="E211" s="233">
        <v>116.0149</v>
      </c>
      <c r="F211" s="233">
        <v>422.52069999999998</v>
      </c>
      <c r="G211" s="233"/>
      <c r="H211" s="306">
        <v>324.75409999999999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4"/>
      <c r="E212" s="234">
        <v>4.827</v>
      </c>
      <c r="F212" s="234">
        <v>4.827</v>
      </c>
      <c r="G212" s="234"/>
      <c r="H212" s="307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4"/>
      <c r="E213" s="234">
        <v>2</v>
      </c>
      <c r="F213" s="234">
        <v>13</v>
      </c>
      <c r="G213" s="234"/>
      <c r="H213" s="307">
        <v>7</v>
      </c>
      <c r="I213" s="106"/>
      <c r="J213" s="106"/>
      <c r="K213" s="107"/>
      <c r="L213" s="246"/>
    </row>
    <row r="214" spans="2:12" ht="16.5" thickBot="1" x14ac:dyDescent="0.3">
      <c r="B214" s="94"/>
      <c r="C214" s="140" t="s">
        <v>61</v>
      </c>
      <c r="D214" s="235">
        <v>5175</v>
      </c>
      <c r="E214" s="235">
        <f>SUM(E210:E213)</f>
        <v>126.77719999999999</v>
      </c>
      <c r="F214" s="235">
        <f>SUM(F210:F213)</f>
        <v>697.85749999999996</v>
      </c>
      <c r="G214" s="235">
        <f>D214-F214</f>
        <v>4477.1424999999999</v>
      </c>
      <c r="H214" s="277">
        <f>H210+H211+H212+H213</f>
        <v>510.32740000000001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12
&amp;"-,Normal"&amp;11(iht. motatte landings- og sluttsedler fra fiskesalgslagene; alle tallstørrelser i hele tonn)&amp;R24.03.2015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UKE_12_2015</vt:lpstr>
      <vt:lpstr>UKE_12_2015!Utskriftsområde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2015-03-24T06:48:49Z</cp:lastPrinted>
  <dcterms:created xsi:type="dcterms:W3CDTF">2011-07-06T12:13:20Z</dcterms:created>
  <dcterms:modified xsi:type="dcterms:W3CDTF">2015-03-24T09:40:24Z</dcterms:modified>
</cp:coreProperties>
</file>