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4\"/>
    </mc:Choice>
  </mc:AlternateContent>
  <bookViews>
    <workbookView xWindow="0" yWindow="0" windowWidth="19200" windowHeight="6530"/>
  </bookViews>
  <sheets>
    <sheet name="UKE_4_2022" sheetId="1" r:id="rId1"/>
  </sheets>
  <definedNames>
    <definedName name="Z_14D440E4_F18A_4F78_9989_38C1B133222D_.wvu.Cols" localSheetId="0" hidden="1">UKE_4_2022!#REF!</definedName>
    <definedName name="Z_14D440E4_F18A_4F78_9989_38C1B133222D_.wvu.PrintArea" localSheetId="0" hidden="1">UKE_4_2022!$B$1:$J$349</definedName>
    <definedName name="Z_14D440E4_F18A_4F78_9989_38C1B133222D_.wvu.Rows" localSheetId="0" hidden="1">UKE_4_2022!#REF!,UKE_4_2022!#REF!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H16" i="1"/>
  <c r="D23" i="1"/>
  <c r="F23" i="1"/>
  <c r="G23" i="1"/>
  <c r="H23" i="1"/>
  <c r="I23" i="1"/>
  <c r="H24" i="1"/>
  <c r="H25" i="1"/>
  <c r="D27" i="1"/>
  <c r="F27" i="1"/>
  <c r="G27" i="1"/>
  <c r="I27" i="1"/>
  <c r="H28" i="1"/>
  <c r="H27" i="1" s="1"/>
  <c r="H29" i="1"/>
  <c r="H30" i="1"/>
  <c r="H31" i="1"/>
  <c r="H32" i="1"/>
  <c r="H33" i="1"/>
  <c r="D34" i="1"/>
  <c r="D26" i="1" s="1"/>
  <c r="D45" i="1" s="1"/>
  <c r="G34" i="1"/>
  <c r="G26" i="1" s="1"/>
  <c r="G45" i="1" s="1"/>
  <c r="H34" i="1"/>
  <c r="I34" i="1"/>
  <c r="I26" i="1" s="1"/>
  <c r="H35" i="1"/>
  <c r="F36" i="1"/>
  <c r="F34" i="1" s="1"/>
  <c r="F26" i="1" s="1"/>
  <c r="F45" i="1" s="1"/>
  <c r="G36" i="1"/>
  <c r="H36" i="1"/>
  <c r="I36" i="1"/>
  <c r="H37" i="1"/>
  <c r="H38" i="1"/>
  <c r="F39" i="1"/>
  <c r="G39" i="1"/>
  <c r="H39" i="1" s="1"/>
  <c r="I39" i="1"/>
  <c r="H40" i="1"/>
  <c r="H42" i="1"/>
  <c r="H43" i="1"/>
  <c r="H44" i="1"/>
  <c r="E55" i="1"/>
  <c r="F55" i="1"/>
  <c r="G55" i="1"/>
  <c r="H55" i="1"/>
  <c r="E56" i="1"/>
  <c r="F56" i="1"/>
  <c r="G56" i="1" s="1"/>
  <c r="H56" i="1"/>
  <c r="G61" i="1"/>
  <c r="G62" i="1"/>
  <c r="D100" i="1"/>
  <c r="F100" i="1"/>
  <c r="H100" i="1"/>
  <c r="C104" i="1"/>
  <c r="F106" i="1"/>
  <c r="G106" i="1"/>
  <c r="H106" i="1"/>
  <c r="I106" i="1"/>
  <c r="D107" i="1"/>
  <c r="F107" i="1"/>
  <c r="G107" i="1"/>
  <c r="I107" i="1"/>
  <c r="H108" i="1"/>
  <c r="H109" i="1"/>
  <c r="H107" i="1" s="1"/>
  <c r="D110" i="1"/>
  <c r="D123" i="1" s="1"/>
  <c r="I110" i="1"/>
  <c r="D111" i="1"/>
  <c r="F111" i="1"/>
  <c r="F110" i="1" s="1"/>
  <c r="F123" i="1" s="1"/>
  <c r="G111" i="1"/>
  <c r="G110" i="1" s="1"/>
  <c r="I111" i="1"/>
  <c r="H112" i="1"/>
  <c r="H113" i="1"/>
  <c r="H111" i="1" s="1"/>
  <c r="H110" i="1" s="1"/>
  <c r="H114" i="1"/>
  <c r="H115" i="1"/>
  <c r="H116" i="1"/>
  <c r="H117" i="1"/>
  <c r="H118" i="1"/>
  <c r="H119" i="1"/>
  <c r="H121" i="1"/>
  <c r="H122" i="1"/>
  <c r="I123" i="1"/>
  <c r="C142" i="1"/>
  <c r="F143" i="1"/>
  <c r="G143" i="1"/>
  <c r="H143" i="1"/>
  <c r="I143" i="1"/>
  <c r="D144" i="1"/>
  <c r="F144" i="1"/>
  <c r="G144" i="1"/>
  <c r="G166" i="1" s="1"/>
  <c r="I144" i="1"/>
  <c r="H145" i="1"/>
  <c r="H144" i="1" s="1"/>
  <c r="H146" i="1"/>
  <c r="H147" i="1"/>
  <c r="H148" i="1"/>
  <c r="F149" i="1"/>
  <c r="G149" i="1"/>
  <c r="I149" i="1"/>
  <c r="D150" i="1"/>
  <c r="D149" i="1" s="1"/>
  <c r="D166" i="1" s="1"/>
  <c r="H151" i="1"/>
  <c r="H152" i="1"/>
  <c r="H150" i="1" s="1"/>
  <c r="H153" i="1"/>
  <c r="H154" i="1"/>
  <c r="D155" i="1"/>
  <c r="H156" i="1"/>
  <c r="G157" i="1"/>
  <c r="H157" i="1" s="1"/>
  <c r="H155" i="1" s="1"/>
  <c r="I157" i="1"/>
  <c r="H158" i="1"/>
  <c r="H159" i="1"/>
  <c r="H160" i="1"/>
  <c r="H161" i="1"/>
  <c r="H162" i="1"/>
  <c r="H163" i="1"/>
  <c r="H164" i="1"/>
  <c r="F166" i="1"/>
  <c r="I166" i="1"/>
  <c r="E190" i="1"/>
  <c r="F190" i="1"/>
  <c r="G190" i="1"/>
  <c r="H190" i="1"/>
  <c r="G191" i="1"/>
  <c r="G193" i="1"/>
  <c r="E194" i="1"/>
  <c r="F194" i="1"/>
  <c r="G194" i="1" s="1"/>
  <c r="H194" i="1"/>
  <c r="G198" i="1"/>
  <c r="D200" i="1"/>
  <c r="E200" i="1"/>
  <c r="H200" i="1"/>
  <c r="E219" i="1"/>
  <c r="F219" i="1"/>
  <c r="G219" i="1"/>
  <c r="H219" i="1"/>
  <c r="G220" i="1"/>
  <c r="G221" i="1"/>
  <c r="G222" i="1"/>
  <c r="D223" i="1"/>
  <c r="G223" i="1" s="1"/>
  <c r="E223" i="1"/>
  <c r="F223" i="1"/>
  <c r="H223" i="1"/>
  <c r="D267" i="1"/>
  <c r="E273" i="1"/>
  <c r="F273" i="1"/>
  <c r="G273" i="1"/>
  <c r="H273" i="1"/>
  <c r="G274" i="1"/>
  <c r="G276" i="1"/>
  <c r="D278" i="1"/>
  <c r="G278" i="1" s="1"/>
  <c r="E278" i="1"/>
  <c r="F278" i="1"/>
  <c r="H278" i="1"/>
  <c r="F296" i="1"/>
  <c r="H296" i="1"/>
  <c r="F303" i="1"/>
  <c r="G303" i="1"/>
  <c r="H303" i="1"/>
  <c r="I303" i="1"/>
  <c r="D304" i="1"/>
  <c r="F304" i="1"/>
  <c r="G304" i="1"/>
  <c r="I304" i="1"/>
  <c r="H305" i="1"/>
  <c r="H306" i="1"/>
  <c r="H304" i="1" s="1"/>
  <c r="H315" i="1" s="1"/>
  <c r="H307" i="1"/>
  <c r="H308" i="1"/>
  <c r="H309" i="1"/>
  <c r="F310" i="1"/>
  <c r="G310" i="1"/>
  <c r="H310" i="1"/>
  <c r="I310" i="1"/>
  <c r="H313" i="1"/>
  <c r="H314" i="1"/>
  <c r="D315" i="1"/>
  <c r="F315" i="1"/>
  <c r="G315" i="1"/>
  <c r="I315" i="1"/>
  <c r="E336" i="1"/>
  <c r="F336" i="1"/>
  <c r="G336" i="1"/>
  <c r="H336" i="1"/>
  <c r="E337" i="1"/>
  <c r="E347" i="1" s="1"/>
  <c r="F337" i="1"/>
  <c r="G337" i="1" s="1"/>
  <c r="H337" i="1"/>
  <c r="E340" i="1"/>
  <c r="F340" i="1"/>
  <c r="G340" i="1" s="1"/>
  <c r="H340" i="1"/>
  <c r="E343" i="1"/>
  <c r="F343" i="1"/>
  <c r="G343" i="1" s="1"/>
  <c r="H343" i="1"/>
  <c r="D347" i="1"/>
  <c r="H347" i="1"/>
  <c r="I45" i="1" l="1"/>
  <c r="H26" i="1"/>
  <c r="H45" i="1" s="1"/>
  <c r="H123" i="1"/>
  <c r="G123" i="1"/>
  <c r="G347" i="1"/>
  <c r="H149" i="1"/>
  <c r="H166" i="1" s="1"/>
  <c r="F347" i="1"/>
  <c r="F200" i="1"/>
  <c r="G200" i="1" s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<sst xmlns="http://schemas.openxmlformats.org/spreadsheetml/2006/main" count="271" uniqueCount="149">
  <si>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</si>
  <si>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</si>
  <si>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</si>
  <si>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</si>
  <si>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</si>
  <si>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</si>
  <si>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</si>
  <si>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</si>
  <si>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</si>
  <si>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</si>
  <si>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</si>
  <si>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</si>
  <si>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</si>
  <si>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</si>
  <si>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</si>
  <si>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</si>
  <si>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</si>
  <si>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</si>
  <si>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</si>
  <si>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2021, disse vil være ferdigstilt ca. 1. februar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</si>
  <si>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</si>
  <si>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</si>
  <si>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</si>
  <si>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</si>
  <si>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</si>
  <si>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</si>
  <si>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</si>
  <si>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</si>
  <si>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</si>
  <si>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</si>
  <si>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</si>
  <si>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</si>
  <si>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</si>
  <si>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</si>
  <si>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</si>
  <si>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</si>
  <si>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</si>
  <si>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</si>
  <si>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</si>
  <si>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</si>
  <si>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</si>
  <si>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</si>
  <si>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</si>
  <si>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</si>
  <si>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</si>
  <si>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</si>
  <si>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</si>
  <si>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</si>
  <si>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</si>
  <si>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</si>
  <si>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</si>
  <si>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</si>
  <si>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</si>
  <si>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</si>
  <si>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</si>
  <si>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</si>
  <si>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</si>
  <si>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</si>
  <si>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</si>
  <si>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</si>
  <si>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</si>
  <si>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</si>
  <si>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</si>
  <si>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</si>
  <si>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</si>
  <si>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</si>
  <si>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</si>
  <si>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</si>
  <si>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</si>
  <si>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</si>
  <si>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</si>
  <si>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</si>
  <si>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</si>
  <si>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</si>
  <si>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2021, disse vil være ferdigstilt ca. 1. februar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</si>
  <si>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</si>
  <si>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9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</si>
  <si>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92 tonn sei med konvensjonelle redskap som belastes notkvoten.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</si>
  <si>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</si>
  <si>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</si>
  <si>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</si>
  <si>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</si>
  <si>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</si>
  <si>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</si>
  <si>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</si>
  <si>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</si>
  <si>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</si>
  <si>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</si>
  <si>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</si>
  <si>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</si>
  <si>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</si>
  <si>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</si>
  <si>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</si>
  <si>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</si>
  <si>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</si>
  <si>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</si>
  <si>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</si>
  <si>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</si>
  <si>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</si>
  <si>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</si>
  <si>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</si>
  <si>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</si>
  <si>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</si>
  <si>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</si>
  <si>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</si>
  <si>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2021, disse vil være ferdigstilt ca. 1. februar</t>
    </r>
  </si>
  <si>
    <r>
      <t xml:space="preserve">2 </t>
    </r>
    <r>
      <rPr>
        <sz val="9"/>
        <color indexed="8"/>
        <rFont val="Calibri"/>
        <family val="2"/>
      </rPr>
      <t>Registrert rekreasjonsfiske utgjør 1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</si>
  <si>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</si>
  <si>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</si>
  <si>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</si>
  <si>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</si>
  <si>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</si>
  <si>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</si>
  <si>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</si>
  <si>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</si>
  <si>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</si>
  <si>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</si>
  <si>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</si>
  <si>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</si>
  <si>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</si>
  <si>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</si>
  <si>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</si>
  <si>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</si>
  <si>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</si>
  <si>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</si>
  <si>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</si>
  <si>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2021, disse vil være ferdigstilt ca. 1. februar</t>
    </r>
  </si>
  <si>
    <r>
      <t xml:space="preserve">3 </t>
    </r>
    <r>
      <rPr>
        <sz val="9"/>
        <color indexed="8"/>
        <rFont val="Calibri"/>
        <family val="2"/>
      </rPr>
      <t>Registrert rekreasjonsfiske utgjør 18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</si>
  <si>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</si>
  <si>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</si>
  <si>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</si>
  <si>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</si>
  <si>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</si>
  <si>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</si>
  <si>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</si>
  <si>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</si>
  <si>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</si>
  <si>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</si>
  <si>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FANGST T.O.M. UKE 4 2021</t>
  </si>
  <si>
    <t>RESTKVOTER UKE 4</t>
  </si>
  <si>
    <t>FANGST T.O.M UKE 4</t>
  </si>
  <si>
    <t>FANGST UKE 4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</si>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</sst>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i/>
      <sz val="11"/>
      <name val="Calibri"/>
      <family val="2"/>
    </font>
    <font>
      <i/>
      <sz val="10"/>
      <color rgb="FFFF0000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5">
    <xf numFmtId="0" fontId="0" fillId="0" borderId="0" xfId="0"/>
    <xf numFmtId="0" fontId="3" fillId="0" borderId="0" xfId="1"/>
    <xf numFmtId="0" fontId="3" fillId="0" borderId="1" xfId="1" applyBorder="1"/>
    <xf numFmtId="0" fontId="3" fillId="0" borderId="2" xfId="1" applyBorder="1"/>
    <xf numFmtId="0" fontId="4" fillId="0" borderId="2" xfId="1" applyFont="1" applyBorder="1" applyAlignment="1">
      <alignment vertical="center"/>
    </xf>
    <xf numFmtId="0" fontId="3" fillId="0" borderId="3" xfId="1" applyBorder="1"/>
    <xf numFmtId="0" fontId="5" fillId="0" borderId="0" xfId="1" applyFont="1" applyAlignment="1">
      <alignment vertical="center"/>
    </xf>
    <xf numFmtId="0" fontId="3" fillId="0" borderId="4" xfId="1" applyBorder="1"/>
    <xf numFmtId="0" fontId="3" fillId="0" borderId="0" xfId="1" applyBorder="1"/>
    <xf numFmtId="0" fontId="4" fillId="0" borderId="0" xfId="1" applyFont="1" applyBorder="1" applyAlignment="1">
      <alignment vertical="center"/>
    </xf>
    <xf numFmtId="0" fontId="3" fillId="0" borderId="5" xfId="1" applyBorder="1"/>
    <xf numFmtId="3" fontId="6" fillId="2" borderId="6" xfId="2" applyNumberFormat="1" applyFont="1" applyFill="1" applyBorder="1" applyAlignment="1">
      <alignment horizontal="right" vertical="center" wrapText="1"/>
    </xf>
    <xf numFmtId="3" fontId="6" fillId="2" borderId="7" xfId="2" applyNumberFormat="1" applyFont="1" applyFill="1" applyBorder="1" applyAlignment="1">
      <alignment vertical="center" wrapText="1"/>
    </xf>
    <xf numFmtId="3" fontId="7" fillId="2" borderId="7" xfId="2" applyNumberFormat="1" applyFont="1" applyFill="1" applyBorder="1" applyAlignment="1">
      <alignment horizontal="right" vertical="center" wrapText="1"/>
    </xf>
    <xf numFmtId="0" fontId="6" fillId="2" borderId="6" xfId="1" applyFont="1" applyFill="1" applyBorder="1" applyAlignment="1">
      <alignment horizontal="left" vertical="center" wrapText="1"/>
    </xf>
    <xf numFmtId="3" fontId="8" fillId="0" borderId="6" xfId="2" applyNumberFormat="1" applyFont="1" applyFill="1" applyBorder="1" applyAlignment="1">
      <alignment horizontal="right" vertical="center"/>
    </xf>
    <xf numFmtId="3" fontId="9" fillId="0" borderId="7" xfId="2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right" vertical="center"/>
    </xf>
    <xf numFmtId="3" fontId="9" fillId="0" borderId="11" xfId="2" applyNumberFormat="1" applyFont="1" applyFill="1" applyBorder="1" applyAlignment="1">
      <alignment vertical="center"/>
    </xf>
    <xf numFmtId="3" fontId="10" fillId="0" borderId="11" xfId="2" applyNumberFormat="1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right" vertical="center"/>
    </xf>
    <xf numFmtId="3" fontId="9" fillId="0" borderId="13" xfId="2" applyNumberFormat="1" applyFont="1" applyFill="1" applyBorder="1" applyAlignment="1">
      <alignment vertical="center"/>
    </xf>
    <xf numFmtId="3" fontId="10" fillId="0" borderId="13" xfId="2" applyNumberFormat="1" applyFont="1" applyFill="1" applyBorder="1" applyAlignment="1">
      <alignment horizontal="right" vertical="center"/>
    </xf>
    <xf numFmtId="3" fontId="9" fillId="0" borderId="14" xfId="2" applyNumberFormat="1" applyFont="1" applyFill="1" applyBorder="1" applyAlignment="1">
      <alignment horizontal="right" vertical="center"/>
    </xf>
    <xf numFmtId="3" fontId="9" fillId="0" borderId="15" xfId="2" applyNumberFormat="1" applyFont="1" applyFill="1" applyBorder="1" applyAlignment="1">
      <alignment vertical="center"/>
    </xf>
    <xf numFmtId="3" fontId="10" fillId="0" borderId="15" xfId="2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3" fontId="11" fillId="0" borderId="11" xfId="2" applyNumberFormat="1" applyFont="1" applyFill="1" applyBorder="1" applyAlignment="1">
      <alignment horizontal="right" vertical="center"/>
    </xf>
    <xf numFmtId="3" fontId="11" fillId="0" borderId="13" xfId="2" applyNumberFormat="1" applyFont="1" applyFill="1" applyBorder="1" applyAlignment="1">
      <alignment horizontal="right" vertical="center"/>
    </xf>
    <xf numFmtId="3" fontId="9" fillId="0" borderId="16" xfId="2" applyNumberFormat="1" applyFont="1" applyFill="1" applyBorder="1" applyAlignment="1">
      <alignment horizontal="right" vertical="center"/>
    </xf>
    <xf numFmtId="3" fontId="11" fillId="0" borderId="15" xfId="2" applyNumberFormat="1" applyFont="1" applyFill="1" applyBorder="1" applyAlignment="1">
      <alignment horizontal="right" vertical="center"/>
    </xf>
    <xf numFmtId="165" fontId="8" fillId="0" borderId="17" xfId="2" applyNumberFormat="1" applyFont="1" applyFill="1" applyBorder="1" applyAlignment="1">
      <alignment horizontal="right" vertical="top"/>
    </xf>
    <xf numFmtId="165" fontId="8" fillId="0" borderId="12" xfId="2" applyNumberFormat="1" applyFont="1" applyFill="1" applyBorder="1" applyAlignment="1">
      <alignment horizontal="right" vertical="top"/>
    </xf>
    <xf numFmtId="0" fontId="5" fillId="0" borderId="0" xfId="1" applyFont="1" applyBorder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3" fontId="1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indent="1"/>
    </xf>
    <xf numFmtId="3" fontId="14" fillId="0" borderId="0" xfId="1" applyNumberFormat="1" applyFont="1" applyFill="1" applyBorder="1" applyAlignment="1">
      <alignment vertical="center"/>
    </xf>
    <xf numFmtId="3" fontId="16" fillId="0" borderId="23" xfId="1" applyNumberFormat="1" applyFont="1" applyFill="1" applyBorder="1" applyAlignment="1">
      <alignment horizontal="right" vertical="center" indent="1"/>
    </xf>
    <xf numFmtId="0" fontId="16" fillId="0" borderId="24" xfId="1" applyFont="1" applyFill="1" applyBorder="1" applyAlignment="1">
      <alignment vertical="center"/>
    </xf>
    <xf numFmtId="3" fontId="16" fillId="0" borderId="25" xfId="1" applyNumberFormat="1" applyFont="1" applyFill="1" applyBorder="1" applyAlignment="1">
      <alignment horizontal="right" vertical="center" indent="1"/>
    </xf>
    <xf numFmtId="0" fontId="16" fillId="0" borderId="13" xfId="1" applyFont="1" applyFill="1" applyBorder="1" applyAlignment="1">
      <alignment vertical="center"/>
    </xf>
    <xf numFmtId="3" fontId="16" fillId="0" borderId="26" xfId="1" applyNumberFormat="1" applyFont="1" applyFill="1" applyBorder="1" applyAlignment="1">
      <alignment horizontal="right" vertical="center" indent="1"/>
    </xf>
    <xf numFmtId="0" fontId="16" fillId="0" borderId="15" xfId="1" applyFont="1" applyFill="1" applyBorder="1" applyAlignment="1">
      <alignment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0" fontId="3" fillId="0" borderId="27" xfId="1" applyBorder="1"/>
    <xf numFmtId="0" fontId="3" fillId="0" borderId="28" xfId="1" applyBorder="1"/>
    <xf numFmtId="0" fontId="4" fillId="0" borderId="28" xfId="1" applyFont="1" applyBorder="1" applyAlignment="1">
      <alignment vertical="center"/>
    </xf>
    <xf numFmtId="0" fontId="3" fillId="0" borderId="29" xfId="1" applyBorder="1"/>
    <xf numFmtId="0" fontId="4" fillId="0" borderId="0" xfId="1" applyFont="1" applyAlignment="1">
      <alignment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0" fillId="0" borderId="2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3" fontId="22" fillId="0" borderId="0" xfId="1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right" vertical="center" wrapText="1"/>
    </xf>
    <xf numFmtId="3" fontId="23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3" fontId="6" fillId="2" borderId="6" xfId="1" applyNumberFormat="1" applyFont="1" applyFill="1" applyBorder="1" applyAlignment="1">
      <alignment vertical="center" wrapText="1"/>
    </xf>
    <xf numFmtId="3" fontId="23" fillId="2" borderId="30" xfId="1" applyNumberFormat="1" applyFont="1" applyFill="1" applyBorder="1" applyAlignment="1">
      <alignment vertical="center" wrapText="1"/>
    </xf>
    <xf numFmtId="3" fontId="7" fillId="2" borderId="30" xfId="1" applyNumberFormat="1" applyFont="1" applyFill="1" applyBorder="1" applyAlignment="1">
      <alignment vertical="center" wrapText="1"/>
    </xf>
    <xf numFmtId="3" fontId="9" fillId="0" borderId="6" xfId="1" applyNumberFormat="1" applyFont="1" applyFill="1" applyBorder="1" applyAlignment="1">
      <alignment vertical="center"/>
    </xf>
    <xf numFmtId="3" fontId="11" fillId="0" borderId="31" xfId="1" applyNumberFormat="1" applyFont="1" applyFill="1" applyBorder="1" applyAlignment="1">
      <alignment vertical="center"/>
    </xf>
    <xf numFmtId="3" fontId="10" fillId="0" borderId="31" xfId="1" applyNumberFormat="1" applyFont="1" applyFill="1" applyBorder="1" applyAlignment="1">
      <alignment vertical="center"/>
    </xf>
    <xf numFmtId="3" fontId="11" fillId="0" borderId="30" xfId="1" applyNumberFormat="1" applyFont="1" applyFill="1" applyBorder="1" applyAlignment="1">
      <alignment vertical="center"/>
    </xf>
    <xf numFmtId="3" fontId="20" fillId="0" borderId="32" xfId="1" applyNumberFormat="1" applyFont="1" applyFill="1" applyBorder="1" applyAlignment="1">
      <alignment vertical="center"/>
    </xf>
    <xf numFmtId="3" fontId="24" fillId="0" borderId="33" xfId="1" applyNumberFormat="1" applyFont="1" applyFill="1" applyBorder="1" applyAlignment="1">
      <alignment vertical="center"/>
    </xf>
    <xf numFmtId="3" fontId="25" fillId="0" borderId="33" xfId="1" applyNumberFormat="1" applyFont="1" applyFill="1" applyBorder="1" applyAlignment="1">
      <alignment vertical="center"/>
    </xf>
    <xf numFmtId="0" fontId="20" fillId="0" borderId="32" xfId="1" applyFont="1" applyFill="1" applyBorder="1" applyAlignment="1">
      <alignment vertical="center"/>
    </xf>
    <xf numFmtId="3" fontId="20" fillId="0" borderId="12" xfId="1" applyNumberFormat="1" applyFont="1" applyFill="1" applyBorder="1" applyAlignment="1">
      <alignment vertical="center"/>
    </xf>
    <xf numFmtId="3" fontId="24" fillId="0" borderId="34" xfId="1" applyNumberFormat="1" applyFont="1" applyFill="1" applyBorder="1" applyAlignment="1">
      <alignment vertical="center"/>
    </xf>
    <xf numFmtId="3" fontId="25" fillId="0" borderId="34" xfId="1" applyNumberFormat="1" applyFont="1" applyFill="1" applyBorder="1" applyAlignment="1">
      <alignment vertical="center"/>
    </xf>
    <xf numFmtId="0" fontId="20" fillId="0" borderId="12" xfId="1" applyFont="1" applyFill="1" applyBorder="1" applyAlignment="1">
      <alignment vertical="center"/>
    </xf>
    <xf numFmtId="3" fontId="9" fillId="0" borderId="16" xfId="1" applyNumberFormat="1" applyFont="1" applyFill="1" applyBorder="1" applyAlignment="1">
      <alignment vertical="center"/>
    </xf>
    <xf numFmtId="3" fontId="10" fillId="0" borderId="35" xfId="1" applyNumberFormat="1" applyFont="1" applyFill="1" applyBorder="1" applyAlignment="1">
      <alignment vertical="center"/>
    </xf>
    <xf numFmtId="3" fontId="11" fillId="0" borderId="35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3" fontId="10" fillId="0" borderId="30" xfId="1" applyNumberFormat="1" applyFont="1" applyFill="1" applyBorder="1" applyAlignment="1">
      <alignment vertical="center"/>
    </xf>
    <xf numFmtId="3" fontId="25" fillId="0" borderId="36" xfId="1" applyNumberFormat="1" applyFont="1" applyFill="1" applyBorder="1" applyAlignment="1">
      <alignment vertical="center"/>
    </xf>
    <xf numFmtId="3" fontId="24" fillId="0" borderId="36" xfId="1" applyNumberFormat="1" applyFont="1" applyFill="1" applyBorder="1" applyAlignment="1">
      <alignment vertical="center"/>
    </xf>
    <xf numFmtId="0" fontId="20" fillId="0" borderId="10" xfId="1" applyFont="1" applyFill="1" applyBorder="1" applyAlignment="1">
      <alignment vertical="center"/>
    </xf>
    <xf numFmtId="0" fontId="20" fillId="0" borderId="37" xfId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center"/>
    </xf>
    <xf numFmtId="0" fontId="6" fillId="2" borderId="14" xfId="1" applyFont="1" applyFill="1" applyBorder="1" applyAlignment="1">
      <alignment horizontal="center" vertical="center" wrapText="1"/>
    </xf>
    <xf numFmtId="0" fontId="27" fillId="3" borderId="1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3" fillId="0" borderId="4" xfId="1" applyBorder="1" applyAlignment="1">
      <alignment vertical="center"/>
    </xf>
    <xf numFmtId="0" fontId="3" fillId="0" borderId="0" xfId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3" fillId="0" borderId="0" xfId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3" fontId="3" fillId="0" borderId="4" xfId="1" applyNumberFormat="1" applyBorder="1" applyAlignment="1">
      <alignment vertical="center"/>
    </xf>
    <xf numFmtId="3" fontId="3" fillId="0" borderId="0" xfId="1" applyNumberFormat="1" applyBorder="1" applyAlignment="1">
      <alignment vertical="center"/>
    </xf>
    <xf numFmtId="3" fontId="3" fillId="0" borderId="0" xfId="1" applyNumberForma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16" fillId="0" borderId="23" xfId="1" applyNumberFormat="1" applyFont="1" applyBorder="1" applyAlignment="1">
      <alignment horizontal="right" vertical="center" indent="1"/>
    </xf>
    <xf numFmtId="3" fontId="16" fillId="0" borderId="24" xfId="1" applyNumberFormat="1" applyFont="1" applyFill="1" applyBorder="1" applyAlignment="1">
      <alignment vertical="center"/>
    </xf>
    <xf numFmtId="3" fontId="16" fillId="0" borderId="25" xfId="1" applyNumberFormat="1" applyFont="1" applyBorder="1" applyAlignment="1">
      <alignment horizontal="right" vertical="center" indent="1"/>
    </xf>
    <xf numFmtId="3" fontId="16" fillId="0" borderId="0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vertical="center"/>
    </xf>
    <xf numFmtId="0" fontId="31" fillId="3" borderId="23" xfId="1" applyFont="1" applyFill="1" applyBorder="1" applyAlignment="1">
      <alignment horizontal="center" vertical="center"/>
    </xf>
    <xf numFmtId="0" fontId="31" fillId="3" borderId="24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19" fillId="0" borderId="0" xfId="1" applyFont="1" applyAlignment="1"/>
    <xf numFmtId="0" fontId="20" fillId="0" borderId="0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0" fillId="0" borderId="2" xfId="1" applyFont="1" applyBorder="1" applyAlignment="1">
      <alignment vertical="center"/>
    </xf>
    <xf numFmtId="3" fontId="20" fillId="0" borderId="2" xfId="1" applyNumberFormat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3" fontId="2" fillId="0" borderId="0" xfId="2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3" fillId="0" borderId="5" xfId="1" applyBorder="1" applyAlignment="1">
      <alignment vertical="center"/>
    </xf>
    <xf numFmtId="3" fontId="2" fillId="3" borderId="6" xfId="2" applyNumberFormat="1" applyFont="1" applyFill="1" applyBorder="1" applyAlignment="1">
      <alignment vertical="center" wrapText="1"/>
    </xf>
    <xf numFmtId="3" fontId="2" fillId="3" borderId="7" xfId="2" applyNumberFormat="1" applyFont="1" applyFill="1" applyBorder="1" applyAlignment="1">
      <alignment vertical="center" wrapText="1"/>
    </xf>
    <xf numFmtId="0" fontId="2" fillId="3" borderId="6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vertical="center"/>
    </xf>
    <xf numFmtId="3" fontId="32" fillId="0" borderId="9" xfId="2" applyNumberFormat="1" applyFont="1" applyFill="1" applyBorder="1" applyAlignment="1">
      <alignment vertical="center"/>
    </xf>
    <xf numFmtId="3" fontId="32" fillId="0" borderId="6" xfId="2" applyNumberFormat="1" applyFont="1" applyFill="1" applyBorder="1" applyAlignment="1">
      <alignment vertical="center"/>
    </xf>
    <xf numFmtId="3" fontId="33" fillId="0" borderId="8" xfId="2" applyNumberFormat="1" applyFont="1" applyFill="1" applyBorder="1" applyAlignment="1">
      <alignment vertical="center"/>
    </xf>
    <xf numFmtId="0" fontId="32" fillId="0" borderId="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3" fontId="35" fillId="0" borderId="8" xfId="2" applyNumberFormat="1" applyFont="1" applyFill="1" applyBorder="1" applyAlignment="1">
      <alignment vertical="center"/>
    </xf>
    <xf numFmtId="0" fontId="32" fillId="0" borderId="5" xfId="1" applyFont="1" applyBorder="1" applyAlignment="1">
      <alignment vertical="center"/>
    </xf>
    <xf numFmtId="0" fontId="32" fillId="0" borderId="4" xfId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32" fillId="0" borderId="9" xfId="2" applyNumberFormat="1" applyFont="1" applyFill="1" applyBorder="1" applyAlignment="1">
      <alignment horizontal="right" vertical="center"/>
    </xf>
    <xf numFmtId="3" fontId="35" fillId="0" borderId="11" xfId="2" applyNumberFormat="1" applyFont="1" applyFill="1" applyBorder="1" applyAlignment="1">
      <alignment horizontal="right" vertical="center"/>
    </xf>
    <xf numFmtId="0" fontId="32" fillId="0" borderId="6" xfId="1" applyFont="1" applyFill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2" fillId="0" borderId="14" xfId="2" applyNumberFormat="1" applyFont="1" applyFill="1" applyBorder="1" applyAlignment="1">
      <alignment horizontal="right" vertical="center"/>
    </xf>
    <xf numFmtId="3" fontId="35" fillId="0" borderId="15" xfId="2" applyNumberFormat="1" applyFont="1" applyFill="1" applyBorder="1" applyAlignment="1">
      <alignment horizontal="right" vertical="center"/>
    </xf>
    <xf numFmtId="0" fontId="32" fillId="0" borderId="6" xfId="1" applyFont="1" applyBorder="1" applyAlignment="1">
      <alignment vertical="center"/>
    </xf>
    <xf numFmtId="0" fontId="2" fillId="3" borderId="14" xfId="1" applyFont="1" applyFill="1" applyBorder="1" applyAlignment="1">
      <alignment horizontal="center" vertical="center" wrapText="1"/>
    </xf>
    <xf numFmtId="0" fontId="2" fillId="3" borderId="39" xfId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20" fillId="0" borderId="4" xfId="1" applyFont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3" fontId="37" fillId="0" borderId="0" xfId="1" applyNumberFormat="1" applyFont="1" applyFill="1" applyBorder="1" applyAlignment="1">
      <alignment vertical="center"/>
    </xf>
    <xf numFmtId="3" fontId="30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ill="1" applyBorder="1"/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3" fontId="3" fillId="0" borderId="0" xfId="1" applyNumberFormat="1" applyBorder="1"/>
    <xf numFmtId="0" fontId="1" fillId="0" borderId="0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3" fillId="0" borderId="27" xfId="1" applyBorder="1" applyAlignment="1">
      <alignment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3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8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20" fillId="0" borderId="13" xfId="1" applyFont="1" applyBorder="1" applyAlignment="1">
      <alignment vertical="center"/>
    </xf>
    <xf numFmtId="3" fontId="31" fillId="3" borderId="6" xfId="2" applyNumberFormat="1" applyFont="1" applyFill="1" applyBorder="1" applyAlignment="1">
      <alignment vertical="center" wrapText="1"/>
    </xf>
    <xf numFmtId="0" fontId="20" fillId="0" borderId="5" xfId="1" applyFont="1" applyBorder="1" applyAlignment="1">
      <alignment vertical="center"/>
    </xf>
    <xf numFmtId="3" fontId="35" fillId="0" borderId="9" xfId="2" applyNumberFormat="1" applyFont="1" applyFill="1" applyBorder="1" applyAlignment="1">
      <alignment vertical="center"/>
    </xf>
    <xf numFmtId="3" fontId="35" fillId="0" borderId="6" xfId="2" applyNumberFormat="1" applyFont="1" applyFill="1" applyBorder="1" applyAlignment="1">
      <alignment vertical="center"/>
    </xf>
    <xf numFmtId="0" fontId="2" fillId="3" borderId="38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39" fillId="0" borderId="0" xfId="1" applyFont="1" applyBorder="1" applyAlignment="1">
      <alignment vertical="center"/>
    </xf>
    <xf numFmtId="0" fontId="20" fillId="0" borderId="40" xfId="1" applyFont="1" applyBorder="1" applyAlignment="1">
      <alignment vertical="center"/>
    </xf>
    <xf numFmtId="0" fontId="20" fillId="0" borderId="41" xfId="1" applyFont="1" applyBorder="1" applyAlignment="1">
      <alignment vertical="center"/>
    </xf>
    <xf numFmtId="0" fontId="4" fillId="0" borderId="41" xfId="1" applyFont="1" applyBorder="1" applyAlignment="1">
      <alignment vertical="center" wrapText="1"/>
    </xf>
    <xf numFmtId="3" fontId="3" fillId="0" borderId="41" xfId="1" applyNumberFormat="1" applyFill="1" applyBorder="1" applyAlignment="1">
      <alignment vertical="center"/>
    </xf>
    <xf numFmtId="0" fontId="20" fillId="0" borderId="42" xfId="1" applyFont="1" applyBorder="1" applyAlignment="1">
      <alignment vertical="center"/>
    </xf>
    <xf numFmtId="0" fontId="40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vertical="center"/>
    </xf>
    <xf numFmtId="0" fontId="4" fillId="0" borderId="28" xfId="1" applyFont="1" applyBorder="1" applyAlignment="1">
      <alignment vertical="center" wrapText="1"/>
    </xf>
    <xf numFmtId="0" fontId="41" fillId="0" borderId="28" xfId="1" applyFont="1" applyBorder="1" applyAlignment="1">
      <alignment vertical="center"/>
    </xf>
    <xf numFmtId="0" fontId="20" fillId="0" borderId="29" xfId="1" applyFont="1" applyBorder="1" applyAlignment="1">
      <alignment vertical="center"/>
    </xf>
    <xf numFmtId="0" fontId="42" fillId="0" borderId="0" xfId="1" applyFont="1" applyAlignment="1"/>
    <xf numFmtId="0" fontId="41" fillId="0" borderId="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3" fillId="0" borderId="4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43" fillId="0" borderId="5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27" fillId="3" borderId="6" xfId="1" applyNumberFormat="1" applyFont="1" applyFill="1" applyBorder="1" applyAlignment="1">
      <alignment horizontal="right" vertical="center" wrapText="1"/>
    </xf>
    <xf numFmtId="0" fontId="27" fillId="3" borderId="6" xfId="1" applyFont="1" applyFill="1" applyBorder="1" applyAlignment="1">
      <alignment vertical="center" wrapText="1"/>
    </xf>
    <xf numFmtId="0" fontId="4" fillId="0" borderId="5" xfId="1" applyFont="1" applyBorder="1" applyAlignment="1">
      <alignment vertical="center"/>
    </xf>
    <xf numFmtId="3" fontId="20" fillId="0" borderId="4" xfId="1" applyNumberFormat="1" applyFont="1" applyBorder="1" applyAlignment="1">
      <alignment vertical="center"/>
    </xf>
    <xf numFmtId="3" fontId="20" fillId="0" borderId="0" xfId="1" applyNumberFormat="1" applyFont="1" applyBorder="1" applyAlignment="1">
      <alignment vertical="center"/>
    </xf>
    <xf numFmtId="3" fontId="34" fillId="0" borderId="14" xfId="1" applyNumberFormat="1" applyFont="1" applyBorder="1" applyAlignment="1">
      <alignment horizontal="right" vertical="center" wrapText="1"/>
    </xf>
    <xf numFmtId="3" fontId="44" fillId="0" borderId="14" xfId="1" applyNumberFormat="1" applyFont="1" applyBorder="1" applyAlignment="1">
      <alignment horizontal="right" vertical="center" wrapText="1"/>
    </xf>
    <xf numFmtId="0" fontId="34" fillId="0" borderId="14" xfId="1" applyFont="1" applyBorder="1" applyAlignment="1">
      <alignment vertical="center" wrapText="1"/>
    </xf>
    <xf numFmtId="3" fontId="34" fillId="0" borderId="6" xfId="1" applyNumberFormat="1" applyFont="1" applyFill="1" applyBorder="1" applyAlignment="1">
      <alignment horizontal="right" vertical="center" wrapText="1"/>
    </xf>
    <xf numFmtId="3" fontId="11" fillId="0" borderId="6" xfId="1" applyNumberFormat="1" applyFont="1" applyFill="1" applyBorder="1" applyAlignment="1">
      <alignment horizontal="right" vertical="center" wrapText="1"/>
    </xf>
    <xf numFmtId="0" fontId="34" fillId="0" borderId="6" xfId="1" applyFont="1" applyBorder="1" applyAlignment="1">
      <alignment vertical="center" wrapText="1"/>
    </xf>
    <xf numFmtId="3" fontId="45" fillId="0" borderId="4" xfId="1" applyNumberFormat="1" applyFont="1" applyBorder="1" applyAlignment="1">
      <alignment vertical="center"/>
    </xf>
    <xf numFmtId="3" fontId="45" fillId="0" borderId="0" xfId="1" applyNumberFormat="1" applyFont="1" applyBorder="1" applyAlignment="1">
      <alignment vertical="center"/>
    </xf>
    <xf numFmtId="3" fontId="46" fillId="0" borderId="32" xfId="1" applyNumberFormat="1" applyFont="1" applyFill="1" applyBorder="1" applyAlignment="1">
      <alignment horizontal="right" vertical="center" wrapText="1"/>
    </xf>
    <xf numFmtId="3" fontId="47" fillId="0" borderId="32" xfId="1" applyNumberFormat="1" applyFont="1" applyFill="1" applyBorder="1" applyAlignment="1">
      <alignment horizontal="right" vertical="center" wrapText="1"/>
    </xf>
    <xf numFmtId="0" fontId="46" fillId="0" borderId="10" xfId="1" applyFont="1" applyBorder="1" applyAlignment="1">
      <alignment horizontal="center" vertical="center" wrapText="1"/>
    </xf>
    <xf numFmtId="0" fontId="45" fillId="0" borderId="5" xfId="1" applyFont="1" applyBorder="1" applyAlignment="1">
      <alignment vertical="center"/>
    </xf>
    <xf numFmtId="3" fontId="46" fillId="0" borderId="12" xfId="1" applyNumberFormat="1" applyFont="1" applyFill="1" applyBorder="1" applyAlignment="1">
      <alignment horizontal="right" vertical="center" wrapText="1"/>
    </xf>
    <xf numFmtId="3" fontId="47" fillId="0" borderId="12" xfId="1" applyNumberFormat="1" applyFont="1" applyFill="1" applyBorder="1" applyAlignment="1">
      <alignment horizontal="right" vertical="center" wrapText="1"/>
    </xf>
    <xf numFmtId="0" fontId="46" fillId="0" borderId="12" xfId="1" applyFont="1" applyBorder="1" applyAlignment="1">
      <alignment horizontal="center" vertical="center" wrapText="1"/>
    </xf>
    <xf numFmtId="0" fontId="45" fillId="0" borderId="4" xfId="1" applyFont="1" applyBorder="1" applyAlignment="1">
      <alignment vertical="center"/>
    </xf>
    <xf numFmtId="3" fontId="34" fillId="0" borderId="37" xfId="1" applyNumberFormat="1" applyFont="1" applyFill="1" applyBorder="1" applyAlignment="1">
      <alignment horizontal="right" vertical="center" wrapText="1"/>
    </xf>
    <xf numFmtId="3" fontId="11" fillId="0" borderId="37" xfId="1" applyNumberFormat="1" applyFont="1" applyFill="1" applyBorder="1" applyAlignment="1">
      <alignment horizontal="right" vertical="center" wrapText="1"/>
    </xf>
    <xf numFmtId="0" fontId="34" fillId="0" borderId="37" xfId="1" applyFont="1" applyBorder="1" applyAlignment="1">
      <alignment vertical="center" wrapText="1"/>
    </xf>
    <xf numFmtId="3" fontId="32" fillId="0" borderId="32" xfId="2" applyNumberFormat="1" applyFont="1" applyFill="1" applyBorder="1" applyAlignment="1">
      <alignment horizontal="right" vertical="center"/>
    </xf>
    <xf numFmtId="3" fontId="11" fillId="0" borderId="9" xfId="1" applyNumberFormat="1" applyFont="1" applyFill="1" applyBorder="1" applyAlignment="1">
      <alignment horizontal="right" vertical="center" wrapText="1"/>
    </xf>
    <xf numFmtId="0" fontId="34" fillId="0" borderId="32" xfId="1" applyFont="1" applyBorder="1" applyAlignment="1">
      <alignment vertical="center" wrapText="1"/>
    </xf>
    <xf numFmtId="3" fontId="32" fillId="0" borderId="12" xfId="2" applyNumberFormat="1" applyFont="1" applyFill="1" applyBorder="1" applyAlignment="1">
      <alignment horizontal="right" vertical="center"/>
    </xf>
    <xf numFmtId="3" fontId="32" fillId="0" borderId="37" xfId="2" applyNumberFormat="1" applyFont="1" applyFill="1" applyBorder="1" applyAlignment="1">
      <alignment horizontal="right" vertical="center"/>
    </xf>
    <xf numFmtId="3" fontId="11" fillId="0" borderId="37" xfId="1" applyNumberFormat="1" applyFont="1" applyFill="1" applyBorder="1" applyAlignment="1">
      <alignment horizontal="right" vertical="center" wrapText="1"/>
    </xf>
    <xf numFmtId="0" fontId="34" fillId="0" borderId="12" xfId="1" applyFont="1" applyBorder="1" applyAlignment="1">
      <alignment vertical="center" wrapText="1"/>
    </xf>
    <xf numFmtId="3" fontId="32" fillId="0" borderId="16" xfId="2" applyNumberFormat="1" applyFont="1" applyFill="1" applyBorder="1" applyAlignment="1">
      <alignment horizontal="right" vertical="center"/>
    </xf>
    <xf numFmtId="3" fontId="11" fillId="0" borderId="14" xfId="1" applyNumberFormat="1" applyFont="1" applyFill="1" applyBorder="1" applyAlignment="1">
      <alignment horizontal="right" vertical="center" wrapText="1"/>
    </xf>
    <xf numFmtId="0" fontId="34" fillId="0" borderId="16" xfId="1" applyFont="1" applyBorder="1" applyAlignment="1">
      <alignment vertical="center" wrapText="1"/>
    </xf>
    <xf numFmtId="0" fontId="1" fillId="0" borderId="4" xfId="1" applyFont="1" applyBorder="1" applyAlignment="1">
      <alignment vertical="center"/>
    </xf>
    <xf numFmtId="0" fontId="27" fillId="3" borderId="6" xfId="1" applyFont="1" applyFill="1" applyBorder="1" applyAlignment="1">
      <alignment horizontal="center" vertical="center" wrapText="1"/>
    </xf>
    <xf numFmtId="0" fontId="27" fillId="3" borderId="18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 wrapText="1"/>
    </xf>
    <xf numFmtId="3" fontId="16" fillId="0" borderId="6" xfId="1" applyNumberFormat="1" applyFont="1" applyFill="1" applyBorder="1" applyAlignment="1">
      <alignment horizontal="right" vertical="center" indent="1"/>
    </xf>
    <xf numFmtId="0" fontId="3" fillId="0" borderId="6" xfId="1" applyFont="1" applyBorder="1" applyAlignment="1">
      <alignment vertical="center"/>
    </xf>
    <xf numFmtId="3" fontId="20" fillId="0" borderId="0" xfId="1" applyNumberFormat="1" applyFont="1" applyBorder="1" applyAlignment="1">
      <alignment vertical="center" wrapText="1"/>
    </xf>
    <xf numFmtId="0" fontId="43" fillId="0" borderId="27" xfId="1" applyFont="1" applyBorder="1" applyAlignment="1">
      <alignment horizontal="center" vertical="center"/>
    </xf>
    <xf numFmtId="0" fontId="43" fillId="0" borderId="28" xfId="1" applyFont="1" applyBorder="1" applyAlignment="1">
      <alignment horizontal="center" vertical="center"/>
    </xf>
    <xf numFmtId="0" fontId="43" fillId="0" borderId="29" xfId="1" applyFont="1" applyBorder="1" applyAlignment="1">
      <alignment horizontal="center" vertical="center"/>
    </xf>
    <xf numFmtId="0" fontId="48" fillId="0" borderId="0" xfId="1" applyFont="1" applyAlignment="1">
      <alignment vertical="center"/>
    </xf>
    <xf numFmtId="0" fontId="42" fillId="0" borderId="0" xfId="1" applyFont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3" fontId="27" fillId="0" borderId="0" xfId="1" applyNumberFormat="1" applyFont="1" applyFill="1" applyBorder="1" applyAlignment="1">
      <alignment horizontal="right" vertical="center" wrapText="1"/>
    </xf>
    <xf numFmtId="0" fontId="49" fillId="0" borderId="0" xfId="1" applyFont="1" applyBorder="1" applyAlignment="1">
      <alignment vertical="center"/>
    </xf>
    <xf numFmtId="0" fontId="51" fillId="0" borderId="0" xfId="1" applyFont="1" applyFill="1" applyBorder="1" applyAlignment="1">
      <alignment horizontal="left" vertical="center"/>
    </xf>
    <xf numFmtId="0" fontId="30" fillId="0" borderId="0" xfId="1" applyFont="1" applyFill="1" applyBorder="1" applyAlignment="1">
      <alignment horizontal="left" vertical="center"/>
    </xf>
    <xf numFmtId="3" fontId="7" fillId="3" borderId="30" xfId="1" applyNumberFormat="1" applyFont="1" applyFill="1" applyBorder="1" applyAlignment="1">
      <alignment horizontal="right" vertical="center" wrapText="1"/>
    </xf>
    <xf numFmtId="0" fontId="27" fillId="3" borderId="24" xfId="1" applyFont="1" applyFill="1" applyBorder="1" applyAlignment="1">
      <alignment vertical="center" wrapText="1"/>
    </xf>
    <xf numFmtId="0" fontId="3" fillId="0" borderId="25" xfId="1" applyBorder="1"/>
    <xf numFmtId="0" fontId="13" fillId="0" borderId="0" xfId="1" applyFont="1" applyBorder="1"/>
    <xf numFmtId="0" fontId="3" fillId="0" borderId="13" xfId="1" applyBorder="1"/>
    <xf numFmtId="3" fontId="34" fillId="0" borderId="6" xfId="1" applyNumberFormat="1" applyFont="1" applyBorder="1" applyAlignment="1">
      <alignment horizontal="right" vertical="center" wrapText="1"/>
    </xf>
    <xf numFmtId="3" fontId="10" fillId="0" borderId="30" xfId="1" applyNumberFormat="1" applyFont="1" applyBorder="1" applyAlignment="1">
      <alignment horizontal="right" vertical="center" wrapText="1"/>
    </xf>
    <xf numFmtId="3" fontId="44" fillId="0" borderId="30" xfId="1" applyNumberFormat="1" applyFont="1" applyBorder="1" applyAlignment="1">
      <alignment horizontal="right" vertical="center" wrapText="1"/>
    </xf>
    <xf numFmtId="0" fontId="34" fillId="0" borderId="24" xfId="1" applyFont="1" applyBorder="1" applyAlignment="1">
      <alignment vertical="center" wrapText="1"/>
    </xf>
    <xf numFmtId="3" fontId="11" fillId="0" borderId="30" xfId="1" applyNumberFormat="1" applyFont="1" applyFill="1" applyBorder="1" applyAlignment="1">
      <alignment horizontal="right" vertical="center" wrapText="1"/>
    </xf>
    <xf numFmtId="0" fontId="34" fillId="0" borderId="24" xfId="0" applyFont="1" applyBorder="1" applyAlignment="1">
      <alignment vertical="center" wrapText="1"/>
    </xf>
    <xf numFmtId="3" fontId="10" fillId="0" borderId="30" xfId="1" applyNumberFormat="1" applyFont="1" applyFill="1" applyBorder="1" applyAlignment="1">
      <alignment horizontal="right" vertical="center" wrapText="1"/>
    </xf>
    <xf numFmtId="0" fontId="34" fillId="0" borderId="11" xfId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horizontal="right" vertical="center" wrapText="1"/>
    </xf>
    <xf numFmtId="3" fontId="10" fillId="0" borderId="31" xfId="1" applyNumberFormat="1" applyFont="1" applyFill="1" applyBorder="1" applyAlignment="1">
      <alignment horizontal="right" vertical="center" wrapText="1"/>
    </xf>
    <xf numFmtId="3" fontId="11" fillId="0" borderId="31" xfId="1" applyNumberFormat="1" applyFont="1" applyFill="1" applyBorder="1" applyAlignment="1">
      <alignment horizontal="right" vertical="center" wrapText="1"/>
    </xf>
    <xf numFmtId="0" fontId="34" fillId="0" borderId="24" xfId="1" applyFont="1" applyFill="1" applyBorder="1" applyAlignment="1">
      <alignment vertical="center" wrapText="1"/>
    </xf>
    <xf numFmtId="3" fontId="53" fillId="0" borderId="32" xfId="1" applyNumberFormat="1" applyFont="1" applyFill="1" applyBorder="1" applyAlignment="1">
      <alignment horizontal="right" vertical="center" wrapText="1"/>
    </xf>
    <xf numFmtId="3" fontId="54" fillId="0" borderId="33" xfId="1" applyNumberFormat="1" applyFont="1" applyFill="1" applyBorder="1" applyAlignment="1">
      <alignment horizontal="right" vertical="center" wrapText="1"/>
    </xf>
    <xf numFmtId="3" fontId="55" fillId="0" borderId="33" xfId="1" applyNumberFormat="1" applyFont="1" applyFill="1" applyBorder="1" applyAlignment="1">
      <alignment horizontal="right" vertical="center" wrapText="1"/>
    </xf>
    <xf numFmtId="0" fontId="53" fillId="0" borderId="43" xfId="1" applyFont="1" applyFill="1" applyBorder="1" applyAlignment="1">
      <alignment vertical="center" wrapText="1"/>
    </xf>
    <xf numFmtId="3" fontId="53" fillId="0" borderId="4" xfId="1" applyNumberFormat="1" applyFont="1" applyBorder="1" applyAlignment="1">
      <alignment vertical="center"/>
    </xf>
    <xf numFmtId="3" fontId="56" fillId="0" borderId="34" xfId="1" applyNumberFormat="1" applyFont="1" applyFill="1" applyBorder="1" applyAlignment="1">
      <alignment horizontal="right" vertical="center" wrapText="1"/>
    </xf>
    <xf numFmtId="3" fontId="47" fillId="0" borderId="34" xfId="1" applyNumberFormat="1" applyFont="1" applyFill="1" applyBorder="1" applyAlignment="1">
      <alignment horizontal="right" vertical="center" wrapText="1"/>
    </xf>
    <xf numFmtId="0" fontId="46" fillId="0" borderId="44" xfId="1" applyFont="1" applyFill="1" applyBorder="1" applyAlignment="1">
      <alignment vertical="center" wrapText="1"/>
    </xf>
    <xf numFmtId="0" fontId="53" fillId="0" borderId="5" xfId="1" applyFont="1" applyBorder="1" applyAlignment="1">
      <alignment vertical="center"/>
    </xf>
    <xf numFmtId="0" fontId="53" fillId="0" borderId="4" xfId="1" applyFont="1" applyBorder="1" applyAlignment="1">
      <alignment vertical="center"/>
    </xf>
    <xf numFmtId="3" fontId="53" fillId="0" borderId="12" xfId="1" applyNumberFormat="1" applyFont="1" applyFill="1" applyBorder="1" applyAlignment="1">
      <alignment horizontal="right" vertical="center" wrapText="1"/>
    </xf>
    <xf numFmtId="3" fontId="54" fillId="0" borderId="34" xfId="1" applyNumberFormat="1" applyFont="1" applyFill="1" applyBorder="1" applyAlignment="1">
      <alignment horizontal="right" vertical="center" wrapText="1"/>
    </xf>
    <xf numFmtId="3" fontId="55" fillId="0" borderId="34" xfId="1" applyNumberFormat="1" applyFont="1" applyFill="1" applyBorder="1" applyAlignment="1">
      <alignment horizontal="right" vertical="center" wrapText="1"/>
    </xf>
    <xf numFmtId="0" fontId="53" fillId="0" borderId="44" xfId="1" applyFont="1" applyFill="1" applyBorder="1" applyAlignment="1">
      <alignment vertical="center" wrapText="1"/>
    </xf>
    <xf numFmtId="0" fontId="53" fillId="0" borderId="0" xfId="1" applyFont="1" applyAlignment="1">
      <alignment vertical="center"/>
    </xf>
    <xf numFmtId="0" fontId="41" fillId="0" borderId="4" xfId="1" applyFont="1" applyBorder="1" applyAlignment="1">
      <alignment vertical="center"/>
    </xf>
    <xf numFmtId="0" fontId="41" fillId="0" borderId="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57" fillId="0" borderId="4" xfId="1" applyFont="1" applyBorder="1" applyAlignment="1">
      <alignment vertical="center"/>
    </xf>
    <xf numFmtId="0" fontId="57" fillId="0" borderId="5" xfId="1" applyFont="1" applyBorder="1" applyAlignment="1">
      <alignment vertical="center"/>
    </xf>
    <xf numFmtId="3" fontId="53" fillId="0" borderId="16" xfId="1" applyNumberFormat="1" applyFont="1" applyFill="1" applyBorder="1" applyAlignment="1">
      <alignment horizontal="right" vertical="center" wrapText="1"/>
    </xf>
    <xf numFmtId="3" fontId="54" fillId="0" borderId="45" xfId="1" applyNumberFormat="1" applyFont="1" applyFill="1" applyBorder="1" applyAlignment="1">
      <alignment horizontal="right" vertical="center" wrapText="1"/>
    </xf>
    <xf numFmtId="3" fontId="55" fillId="0" borderId="45" xfId="1" applyNumberFormat="1" applyFont="1" applyFill="1" applyBorder="1" applyAlignment="1">
      <alignment horizontal="right" vertical="center" wrapText="1"/>
    </xf>
    <xf numFmtId="0" fontId="53" fillId="0" borderId="46" xfId="1" applyFont="1" applyFill="1" applyBorder="1" applyAlignment="1">
      <alignment vertical="center" wrapText="1"/>
    </xf>
    <xf numFmtId="3" fontId="34" fillId="0" borderId="14" xfId="1" applyNumberFormat="1" applyFont="1" applyFill="1" applyBorder="1" applyAlignment="1">
      <alignment horizontal="right" vertical="center" wrapText="1"/>
    </xf>
    <xf numFmtId="0" fontId="34" fillId="0" borderId="4" xfId="1" applyFont="1" applyBorder="1" applyAlignment="1">
      <alignment vertical="center"/>
    </xf>
    <xf numFmtId="3" fontId="34" fillId="0" borderId="17" xfId="1" applyNumberFormat="1" applyFont="1" applyFill="1" applyBorder="1" applyAlignment="1">
      <alignment horizontal="right" vertical="center" wrapText="1"/>
    </xf>
    <xf numFmtId="3" fontId="10" fillId="0" borderId="47" xfId="1" applyNumberFormat="1" applyFont="1" applyFill="1" applyBorder="1" applyAlignment="1">
      <alignment horizontal="right" vertical="center" wrapText="1"/>
    </xf>
    <xf numFmtId="3" fontId="11" fillId="0" borderId="47" xfId="1" applyNumberFormat="1" applyFont="1" applyFill="1" applyBorder="1" applyAlignment="1">
      <alignment horizontal="right" vertical="center" wrapText="1"/>
    </xf>
    <xf numFmtId="0" fontId="34" fillId="0" borderId="13" xfId="1" applyFont="1" applyFill="1" applyBorder="1" applyAlignment="1">
      <alignment vertical="center" wrapText="1"/>
    </xf>
    <xf numFmtId="0" fontId="34" fillId="0" borderId="5" xfId="1" applyFont="1" applyBorder="1" applyAlignment="1">
      <alignment vertical="center"/>
    </xf>
    <xf numFmtId="0" fontId="34" fillId="0" borderId="0" xfId="1" applyFont="1" applyAlignment="1">
      <alignment vertical="center"/>
    </xf>
    <xf numFmtId="3" fontId="20" fillId="0" borderId="32" xfId="1" applyNumberFormat="1" applyFont="1" applyFill="1" applyBorder="1" applyAlignment="1">
      <alignment horizontal="right" vertical="center" wrapText="1"/>
    </xf>
    <xf numFmtId="3" fontId="25" fillId="0" borderId="33" xfId="1" applyNumberFormat="1" applyFont="1" applyFill="1" applyBorder="1" applyAlignment="1">
      <alignment horizontal="right" vertical="center" wrapText="1"/>
    </xf>
    <xf numFmtId="3" fontId="24" fillId="0" borderId="33" xfId="1" applyNumberFormat="1" applyFont="1" applyFill="1" applyBorder="1" applyAlignment="1">
      <alignment horizontal="right" vertical="center" wrapText="1"/>
    </xf>
    <xf numFmtId="0" fontId="20" fillId="0" borderId="43" xfId="1" applyFont="1" applyFill="1" applyBorder="1" applyAlignment="1">
      <alignment vertical="center" wrapText="1"/>
    </xf>
    <xf numFmtId="3" fontId="20" fillId="0" borderId="12" xfId="1" applyNumberFormat="1" applyFont="1" applyFill="1" applyBorder="1" applyAlignment="1">
      <alignment horizontal="right" vertical="center" wrapText="1"/>
    </xf>
    <xf numFmtId="3" fontId="25" fillId="0" borderId="34" xfId="1" applyNumberFormat="1" applyFont="1" applyFill="1" applyBorder="1" applyAlignment="1">
      <alignment horizontal="right" vertical="center" wrapText="1"/>
    </xf>
    <xf numFmtId="3" fontId="24" fillId="0" borderId="34" xfId="1" applyNumberFormat="1" applyFont="1" applyFill="1" applyBorder="1" applyAlignment="1">
      <alignment horizontal="right" vertical="center" wrapText="1"/>
    </xf>
    <xf numFmtId="0" fontId="20" fillId="0" borderId="44" xfId="1" applyFont="1" applyFill="1" applyBorder="1" applyAlignment="1">
      <alignment vertical="center" wrapText="1"/>
    </xf>
    <xf numFmtId="3" fontId="34" fillId="0" borderId="16" xfId="1" applyNumberFormat="1" applyFont="1" applyFill="1" applyBorder="1" applyAlignment="1">
      <alignment horizontal="right" vertical="center" wrapText="1"/>
    </xf>
    <xf numFmtId="3" fontId="10" fillId="0" borderId="35" xfId="1" applyNumberFormat="1" applyFont="1" applyFill="1" applyBorder="1" applyAlignment="1">
      <alignment horizontal="right" vertical="center" wrapText="1"/>
    </xf>
    <xf numFmtId="3" fontId="11" fillId="0" borderId="35" xfId="1" applyNumberFormat="1" applyFont="1" applyFill="1" applyBorder="1" applyAlignment="1">
      <alignment horizontal="right" vertical="center" wrapText="1"/>
    </xf>
    <xf numFmtId="0" fontId="34" fillId="0" borderId="48" xfId="1" applyFont="1" applyFill="1" applyBorder="1" applyAlignment="1">
      <alignment vertical="center" wrapText="1"/>
    </xf>
    <xf numFmtId="0" fontId="27" fillId="3" borderId="24" xfId="1" applyFont="1" applyFill="1" applyBorder="1" applyAlignment="1">
      <alignment horizontal="center" vertical="center" wrapText="1"/>
    </xf>
    <xf numFmtId="0" fontId="29" fillId="0" borderId="41" xfId="1" applyFont="1" applyFill="1" applyBorder="1" applyAlignment="1">
      <alignment vertical="center" wrapText="1"/>
    </xf>
    <xf numFmtId="0" fontId="29" fillId="0" borderId="4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5" xfId="1" applyFont="1" applyBorder="1" applyAlignment="1">
      <alignment vertical="center"/>
    </xf>
    <xf numFmtId="0" fontId="29" fillId="0" borderId="0" xfId="1" applyFont="1" applyAlignment="1">
      <alignment vertical="center"/>
    </xf>
    <xf numFmtId="3" fontId="24" fillId="0" borderId="23" xfId="1" applyNumberFormat="1" applyFont="1" applyFill="1" applyBorder="1" applyAlignment="1">
      <alignment horizontal="right" vertical="center" indent="1"/>
    </xf>
    <xf numFmtId="0" fontId="24" fillId="0" borderId="6" xfId="1" applyFont="1" applyFill="1" applyBorder="1" applyAlignment="1">
      <alignment vertical="center"/>
    </xf>
    <xf numFmtId="3" fontId="24" fillId="0" borderId="6" xfId="1" applyNumberFormat="1" applyFont="1" applyFill="1" applyBorder="1" applyAlignment="1">
      <alignment horizontal="right" vertical="center" indent="1"/>
    </xf>
    <xf numFmtId="0" fontId="24" fillId="0" borderId="23" xfId="1" applyFont="1" applyFill="1" applyBorder="1" applyAlignment="1">
      <alignment vertical="center"/>
    </xf>
    <xf numFmtId="0" fontId="24" fillId="0" borderId="6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4" fillId="0" borderId="17" xfId="1" applyFont="1" applyBorder="1" applyAlignment="1">
      <alignment vertical="center"/>
    </xf>
    <xf numFmtId="3" fontId="24" fillId="0" borderId="17" xfId="1" applyNumberFormat="1" applyFont="1" applyFill="1" applyBorder="1" applyAlignment="1">
      <alignment horizontal="right" vertical="center" indent="1"/>
    </xf>
    <xf numFmtId="0" fontId="24" fillId="0" borderId="25" xfId="1" applyFont="1" applyBorder="1" applyAlignment="1">
      <alignment vertical="center"/>
    </xf>
    <xf numFmtId="0" fontId="20" fillId="0" borderId="49" xfId="1" applyFont="1" applyBorder="1" applyAlignment="1">
      <alignment vertical="center"/>
    </xf>
    <xf numFmtId="0" fontId="24" fillId="0" borderId="17" xfId="1" applyFont="1" applyFill="1" applyBorder="1" applyAlignment="1">
      <alignment vertical="center"/>
    </xf>
    <xf numFmtId="0" fontId="24" fillId="0" borderId="13" xfId="1" applyFont="1" applyBorder="1" applyAlignment="1">
      <alignment vertical="center"/>
    </xf>
    <xf numFmtId="3" fontId="24" fillId="0" borderId="14" xfId="1" applyNumberFormat="1" applyFont="1" applyFill="1" applyBorder="1" applyAlignment="1">
      <alignment horizontal="right" vertical="center" indent="1"/>
    </xf>
    <xf numFmtId="0" fontId="24" fillId="0" borderId="14" xfId="1" applyFont="1" applyFill="1" applyBorder="1" applyAlignment="1">
      <alignment vertical="center"/>
    </xf>
    <xf numFmtId="0" fontId="27" fillId="3" borderId="23" xfId="1" applyFont="1" applyFill="1" applyBorder="1" applyAlignment="1">
      <alignment horizontal="center" vertical="center"/>
    </xf>
    <xf numFmtId="0" fontId="27" fillId="3" borderId="24" xfId="1" applyFont="1" applyFill="1" applyBorder="1" applyAlignment="1">
      <alignment horizontal="center" vertical="center"/>
    </xf>
    <xf numFmtId="0" fontId="3" fillId="0" borderId="28" xfId="1" applyBorder="1" applyAlignment="1">
      <alignment vertical="center"/>
    </xf>
    <xf numFmtId="3" fontId="29" fillId="0" borderId="0" xfId="1" applyNumberFormat="1" applyFont="1" applyBorder="1" applyAlignment="1">
      <alignment vertical="center"/>
    </xf>
    <xf numFmtId="3" fontId="29" fillId="0" borderId="0" xfId="1" applyNumberFormat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2" xfId="1" applyFont="1" applyBorder="1" applyAlignment="1">
      <alignment vertical="center"/>
    </xf>
    <xf numFmtId="3" fontId="29" fillId="0" borderId="2" xfId="1" applyNumberFormat="1" applyFont="1" applyBorder="1" applyAlignment="1">
      <alignment vertical="center"/>
    </xf>
    <xf numFmtId="3" fontId="29" fillId="0" borderId="2" xfId="1" applyNumberFormat="1" applyFont="1" applyFill="1" applyBorder="1" applyAlignment="1">
      <alignment vertical="center"/>
    </xf>
    <xf numFmtId="0" fontId="29" fillId="0" borderId="3" xfId="1" applyFont="1" applyBorder="1" applyAlignment="1">
      <alignment vertical="center"/>
    </xf>
    <xf numFmtId="3" fontId="29" fillId="0" borderId="4" xfId="1" applyNumberFormat="1" applyFont="1" applyBorder="1" applyAlignment="1">
      <alignment vertical="center"/>
    </xf>
    <xf numFmtId="3" fontId="29" fillId="0" borderId="0" xfId="1" applyNumberFormat="1" applyFont="1" applyBorder="1" applyAlignment="1">
      <alignment vertical="center" wrapText="1"/>
    </xf>
    <xf numFmtId="0" fontId="29" fillId="0" borderId="0" xfId="1" applyFont="1" applyBorder="1" applyAlignment="1">
      <alignment vertical="center" wrapText="1"/>
    </xf>
    <xf numFmtId="3" fontId="29" fillId="0" borderId="0" xfId="1" applyNumberFormat="1" applyFont="1" applyBorder="1" applyAlignment="1">
      <alignment horizontal="right" vertical="center"/>
    </xf>
    <xf numFmtId="3" fontId="29" fillId="0" borderId="0" xfId="1" applyNumberFormat="1" applyFont="1" applyBorder="1" applyAlignment="1">
      <alignment horizontal="right" vertical="center" wrapText="1"/>
    </xf>
    <xf numFmtId="0" fontId="29" fillId="0" borderId="0" xfId="1" applyFont="1" applyBorder="1" applyAlignment="1">
      <alignment horizontal="right" vertical="center" wrapText="1"/>
    </xf>
    <xf numFmtId="0" fontId="34" fillId="0" borderId="14" xfId="1" applyFont="1" applyFill="1" applyBorder="1" applyAlignment="1">
      <alignment vertical="center" wrapText="1"/>
    </xf>
    <xf numFmtId="0" fontId="34" fillId="0" borderId="6" xfId="1" applyFont="1" applyFill="1" applyBorder="1" applyAlignment="1">
      <alignment vertical="center" wrapText="1"/>
    </xf>
    <xf numFmtId="3" fontId="55" fillId="0" borderId="32" xfId="1" applyNumberFormat="1" applyFont="1" applyFill="1" applyBorder="1" applyAlignment="1">
      <alignment horizontal="right" vertical="center" wrapText="1"/>
    </xf>
    <xf numFmtId="3" fontId="55" fillId="0" borderId="12" xfId="1" applyNumberFormat="1" applyFont="1" applyFill="1" applyBorder="1" applyAlignment="1">
      <alignment horizontal="right" vertical="center" wrapText="1"/>
    </xf>
    <xf numFmtId="3" fontId="11" fillId="0" borderId="16" xfId="1" applyNumberFormat="1" applyFont="1" applyFill="1" applyBorder="1" applyAlignment="1">
      <alignment horizontal="right" vertical="center" wrapText="1"/>
    </xf>
    <xf numFmtId="3" fontId="24" fillId="0" borderId="10" xfId="1" applyNumberFormat="1" applyFont="1" applyFill="1" applyBorder="1" applyAlignment="1">
      <alignment horizontal="right" vertical="center" wrapText="1"/>
    </xf>
    <xf numFmtId="3" fontId="24" fillId="0" borderId="36" xfId="1" applyNumberFormat="1" applyFont="1" applyFill="1" applyBorder="1" applyAlignment="1">
      <alignment horizontal="right" vertical="center" wrapText="1"/>
    </xf>
    <xf numFmtId="0" fontId="20" fillId="0" borderId="50" xfId="1" applyFont="1" applyFill="1" applyBorder="1" applyAlignment="1">
      <alignment vertical="center" wrapText="1"/>
    </xf>
    <xf numFmtId="3" fontId="24" fillId="0" borderId="12" xfId="1" applyNumberFormat="1" applyFont="1" applyFill="1" applyBorder="1" applyAlignment="1">
      <alignment horizontal="right" vertical="center" wrapText="1"/>
    </xf>
    <xf numFmtId="0" fontId="34" fillId="0" borderId="46" xfId="1" applyFont="1" applyFill="1" applyBorder="1" applyAlignment="1">
      <alignment vertical="center" wrapText="1"/>
    </xf>
    <xf numFmtId="0" fontId="7" fillId="3" borderId="39" xfId="1" applyFont="1" applyFill="1" applyBorder="1" applyAlignment="1">
      <alignment horizontal="center" vertical="center" wrapText="1"/>
    </xf>
    <xf numFmtId="0" fontId="43" fillId="0" borderId="4" xfId="1" applyFont="1" applyBorder="1" applyAlignment="1"/>
    <xf numFmtId="0" fontId="43" fillId="0" borderId="0" xfId="1" applyFont="1" applyBorder="1" applyAlignment="1"/>
    <xf numFmtId="0" fontId="20" fillId="0" borderId="4" xfId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top" wrapText="1"/>
    </xf>
    <xf numFmtId="0" fontId="20" fillId="0" borderId="5" xfId="1" applyFont="1" applyFill="1" applyBorder="1" applyAlignment="1">
      <alignment vertical="center"/>
    </xf>
    <xf numFmtId="0" fontId="29" fillId="0" borderId="40" xfId="1" applyFont="1" applyFill="1" applyBorder="1" applyAlignment="1">
      <alignment horizontal="left" vertical="center" wrapText="1"/>
    </xf>
    <xf numFmtId="0" fontId="29" fillId="0" borderId="41" xfId="1" applyFont="1" applyFill="1" applyBorder="1" applyAlignment="1">
      <alignment horizontal="left" vertical="center" wrapText="1"/>
    </xf>
    <xf numFmtId="0" fontId="29" fillId="0" borderId="41" xfId="1" applyFont="1" applyFill="1" applyBorder="1" applyAlignment="1">
      <alignment horizontal="center" vertical="center" wrapText="1"/>
    </xf>
    <xf numFmtId="0" fontId="29" fillId="0" borderId="42" xfId="1" applyFont="1" applyFill="1" applyBorder="1" applyAlignment="1">
      <alignment vertical="center" wrapText="1"/>
    </xf>
    <xf numFmtId="0" fontId="29" fillId="0" borderId="0" xfId="1" applyFont="1" applyFill="1" applyBorder="1" applyAlignment="1">
      <alignment vertical="top" wrapText="1"/>
    </xf>
    <xf numFmtId="0" fontId="29" fillId="0" borderId="38" xfId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3" fontId="20" fillId="0" borderId="4" xfId="1" applyNumberFormat="1" applyFont="1" applyFill="1" applyBorder="1" applyAlignment="1">
      <alignment vertical="center"/>
    </xf>
    <xf numFmtId="3" fontId="20" fillId="0" borderId="0" xfId="1" applyNumberFormat="1" applyFont="1" applyFill="1" applyBorder="1" applyAlignment="1">
      <alignment vertical="center"/>
    </xf>
    <xf numFmtId="3" fontId="20" fillId="0" borderId="6" xfId="1" applyNumberFormat="1" applyFont="1" applyFill="1" applyBorder="1" applyAlignment="1">
      <alignment horizontal="right" vertical="center" indent="1"/>
    </xf>
    <xf numFmtId="0" fontId="20" fillId="0" borderId="6" xfId="1" applyFont="1" applyFill="1" applyBorder="1" applyAlignment="1">
      <alignment vertical="center"/>
    </xf>
    <xf numFmtId="3" fontId="20" fillId="0" borderId="17" xfId="1" applyNumberFormat="1" applyFont="1" applyFill="1" applyBorder="1" applyAlignment="1">
      <alignment horizontal="right" vertical="center" indent="1"/>
    </xf>
    <xf numFmtId="0" fontId="20" fillId="0" borderId="25" xfId="1" applyFont="1" applyFill="1" applyBorder="1" applyAlignment="1">
      <alignment vertical="center"/>
    </xf>
    <xf numFmtId="0" fontId="20" fillId="0" borderId="17" xfId="1" applyFont="1" applyFill="1" applyBorder="1" applyAlignment="1">
      <alignment vertical="center"/>
    </xf>
    <xf numFmtId="0" fontId="20" fillId="0" borderId="13" xfId="1" applyFont="1" applyFill="1" applyBorder="1" applyAlignment="1">
      <alignment vertical="center"/>
    </xf>
    <xf numFmtId="3" fontId="20" fillId="0" borderId="14" xfId="1" applyNumberFormat="1" applyFont="1" applyFill="1" applyBorder="1" applyAlignment="1">
      <alignment horizontal="right" vertical="center" indent="1"/>
    </xf>
    <xf numFmtId="0" fontId="20" fillId="0" borderId="15" xfId="1" applyFont="1" applyFill="1" applyBorder="1" applyAlignment="1">
      <alignment vertical="center"/>
    </xf>
    <xf numFmtId="0" fontId="27" fillId="3" borderId="26" xfId="1" applyFont="1" applyFill="1" applyBorder="1" applyAlignment="1">
      <alignment horizontal="center" vertical="center"/>
    </xf>
    <xf numFmtId="0" fontId="48" fillId="0" borderId="0" xfId="1" applyFont="1" applyBorder="1" applyAlignment="1">
      <alignment vertical="center"/>
    </xf>
    <xf numFmtId="0" fontId="42" fillId="0" borderId="0" xfId="1" applyFont="1" applyBorder="1" applyAlignment="1">
      <alignment vertical="center"/>
    </xf>
    <xf numFmtId="0" fontId="27" fillId="0" borderId="0" xfId="1" applyFont="1" applyFill="1" applyBorder="1" applyAlignment="1">
      <alignment vertical="center" wrapText="1"/>
    </xf>
    <xf numFmtId="0" fontId="29" fillId="0" borderId="2" xfId="1" applyFont="1" applyBorder="1" applyAlignment="1">
      <alignment vertical="center" wrapText="1"/>
    </xf>
    <xf numFmtId="0" fontId="29" fillId="0" borderId="2" xfId="1" applyFont="1" applyFill="1" applyBorder="1" applyAlignment="1">
      <alignment vertical="center" wrapText="1"/>
    </xf>
    <xf numFmtId="0" fontId="29" fillId="0" borderId="0" xfId="1" applyFont="1" applyFill="1" applyBorder="1" applyAlignment="1">
      <alignment vertical="center" wrapText="1"/>
    </xf>
    <xf numFmtId="3" fontId="11" fillId="0" borderId="17" xfId="1" applyNumberFormat="1" applyFont="1" applyFill="1" applyBorder="1" applyAlignment="1">
      <alignment horizontal="right" vertical="center" wrapText="1"/>
    </xf>
    <xf numFmtId="3" fontId="11" fillId="0" borderId="9" xfId="1" applyNumberFormat="1" applyFont="1" applyFill="1" applyBorder="1" applyAlignment="1">
      <alignment horizontal="right" vertical="center" wrapText="1"/>
    </xf>
    <xf numFmtId="0" fontId="46" fillId="0" borderId="43" xfId="1" applyFont="1" applyFill="1" applyBorder="1" applyAlignment="1">
      <alignment vertical="center" wrapText="1"/>
    </xf>
    <xf numFmtId="3" fontId="11" fillId="0" borderId="17" xfId="1" applyNumberFormat="1" applyFont="1" applyFill="1" applyBorder="1" applyAlignment="1">
      <alignment horizontal="right" vertical="center" wrapText="1"/>
    </xf>
    <xf numFmtId="0" fontId="27" fillId="3" borderId="15" xfId="1" applyFont="1" applyFill="1" applyBorder="1" applyAlignment="1">
      <alignment horizontal="center" vertical="center" wrapText="1"/>
    </xf>
    <xf numFmtId="0" fontId="43" fillId="0" borderId="4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43" fillId="0" borderId="0" xfId="1" applyFont="1" applyBorder="1" applyAlignment="1">
      <alignment horizontal="left" vertical="center"/>
    </xf>
    <xf numFmtId="0" fontId="49" fillId="0" borderId="0" xfId="1" applyFont="1" applyBorder="1" applyAlignment="1">
      <alignment horizontal="left" vertical="center"/>
    </xf>
    <xf numFmtId="165" fontId="62" fillId="0" borderId="4" xfId="2" applyNumberFormat="1" applyFont="1" applyBorder="1" applyAlignment="1">
      <alignment vertical="top"/>
    </xf>
    <xf numFmtId="3" fontId="3" fillId="0" borderId="0" xfId="1" applyNumberFormat="1"/>
    <xf numFmtId="3" fontId="11" fillId="0" borderId="9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9" fontId="20" fillId="0" borderId="4" xfId="3" applyFont="1" applyBorder="1" applyAlignment="1">
      <alignment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3" fontId="47" fillId="0" borderId="10" xfId="1" applyNumberFormat="1" applyFont="1" applyFill="1" applyBorder="1" applyAlignment="1">
      <alignment horizontal="right" vertical="center" wrapText="1"/>
    </xf>
    <xf numFmtId="3" fontId="47" fillId="0" borderId="36" xfId="1" applyNumberFormat="1" applyFont="1" applyFill="1" applyBorder="1" applyAlignment="1">
      <alignment horizontal="right" vertical="center" wrapText="1"/>
    </xf>
    <xf numFmtId="0" fontId="46" fillId="0" borderId="50" xfId="1" applyFont="1" applyFill="1" applyBorder="1" applyAlignment="1">
      <alignment vertical="center" wrapText="1"/>
    </xf>
    <xf numFmtId="3" fontId="47" fillId="0" borderId="12" xfId="0" applyNumberFormat="1" applyFont="1" applyFill="1" applyBorder="1" applyAlignment="1">
      <alignment horizontal="right" vertical="center" wrapText="1"/>
    </xf>
    <xf numFmtId="3" fontId="64" fillId="0" borderId="12" xfId="1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3" fillId="0" borderId="0" xfId="1" applyFont="1" applyAlignment="1">
      <alignment horizontal="center" vertical="center" wrapText="1"/>
    </xf>
    <xf numFmtId="0" fontId="65" fillId="0" borderId="0" xfId="1" applyFont="1" applyBorder="1" applyAlignment="1">
      <alignment vertical="center"/>
    </xf>
    <xf numFmtId="0" fontId="29" fillId="0" borderId="4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29" fillId="0" borderId="4" xfId="1" applyFont="1" applyFill="1" applyBorder="1" applyAlignment="1">
      <alignment vertical="center"/>
    </xf>
    <xf numFmtId="3" fontId="20" fillId="0" borderId="9" xfId="1" applyNumberFormat="1" applyFont="1" applyFill="1" applyBorder="1" applyAlignment="1">
      <alignment horizontal="right" vertical="center" indent="1"/>
    </xf>
    <xf numFmtId="0" fontId="20" fillId="0" borderId="9" xfId="1" applyFont="1" applyFill="1" applyBorder="1" applyAlignment="1">
      <alignment vertical="center"/>
    </xf>
    <xf numFmtId="3" fontId="25" fillId="0" borderId="9" xfId="1" applyNumberFormat="1" applyFont="1" applyFill="1" applyBorder="1" applyAlignment="1">
      <alignment horizontal="right" vertical="center" indent="1"/>
    </xf>
    <xf numFmtId="0" fontId="25" fillId="0" borderId="9" xfId="1" applyFont="1" applyFill="1" applyBorder="1" applyAlignment="1">
      <alignment vertical="center"/>
    </xf>
    <xf numFmtId="0" fontId="20" fillId="0" borderId="14" xfId="1" applyFont="1" applyFill="1" applyBorder="1" applyAlignment="1">
      <alignment vertical="center"/>
    </xf>
    <xf numFmtId="0" fontId="43" fillId="0" borderId="27" xfId="1" applyFont="1" applyBorder="1" applyAlignment="1">
      <alignment horizontal="center" vertical="center"/>
    </xf>
    <xf numFmtId="0" fontId="43" fillId="0" borderId="28" xfId="1" applyFont="1" applyBorder="1" applyAlignment="1">
      <alignment horizontal="center" vertical="center"/>
    </xf>
    <xf numFmtId="0" fontId="43" fillId="0" borderId="29" xfId="1" applyFont="1" applyBorder="1" applyAlignment="1">
      <alignment horizontal="center" vertical="center"/>
    </xf>
    <xf numFmtId="0" fontId="3" fillId="0" borderId="51" xfId="1" applyBorder="1"/>
    <xf numFmtId="0" fontId="3" fillId="0" borderId="52" xfId="1" applyBorder="1"/>
    <xf numFmtId="0" fontId="67" fillId="0" borderId="53" xfId="1" applyFont="1" applyBorder="1" applyAlignment="1">
      <alignment horizontal="center" vertical="center"/>
    </xf>
  </cellXfs>
  <cellStyles count="4">
    <cellStyle name="Komma 2" xfId="2"/>
    <cellStyle name="Normal" xfId="0" builtinId="0"/>
    <cellStyle name="Normal 2" xfId="1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zoomScale="85" zoomScaleNormal="110" zoomScaleSheetLayoutView="100" zoomScalePageLayoutView="85" workbookViewId="0">
      <selection activeCell="F29" sqref="F29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1.5" customHeight="1" thickTop="1" thickBot="1" x14ac:dyDescent="0.4">
      <c r="A2" s="119"/>
      <c r="B2" s="434" t="s">
        <v>148</v>
      </c>
      <c r="C2" s="433"/>
      <c r="D2" s="433"/>
      <c r="E2" s="433"/>
      <c r="F2" s="433"/>
      <c r="G2" s="433"/>
      <c r="H2" s="433"/>
      <c r="I2" s="433"/>
      <c r="J2" s="432"/>
    </row>
    <row r="3" spans="1:10" ht="14.9" customHeight="1" thickTop="1" x14ac:dyDescent="0.35">
      <c r="A3" s="119"/>
      <c r="B3" s="121"/>
      <c r="C3" s="121"/>
      <c r="D3" s="121"/>
      <c r="E3" s="121"/>
      <c r="F3" s="121"/>
      <c r="G3" s="121"/>
      <c r="H3" s="121"/>
      <c r="I3" s="121"/>
      <c r="J3" s="121"/>
    </row>
    <row r="4" spans="1:10" ht="14.9" customHeight="1" x14ac:dyDescent="0.35">
      <c r="A4" s="119"/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4.9" customHeight="1" x14ac:dyDescent="0.35">
      <c r="A5" s="119"/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4.9" customHeight="1" x14ac:dyDescent="0.35">
      <c r="A6" s="119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4.15" customHeight="1" x14ac:dyDescent="0.35">
      <c r="A7" s="119"/>
      <c r="B7" s="121"/>
      <c r="C7" s="121"/>
      <c r="D7" s="121"/>
      <c r="E7" s="121"/>
      <c r="F7" s="121"/>
      <c r="G7" s="121"/>
      <c r="H7" s="121"/>
      <c r="I7" s="121"/>
      <c r="J7" s="121"/>
    </row>
    <row r="8" spans="1:10" ht="17.149999999999999" customHeight="1" thickBot="1" x14ac:dyDescent="0.4">
      <c r="A8" s="252"/>
      <c r="B8" s="392"/>
      <c r="C8" s="393" t="s">
        <v>147</v>
      </c>
      <c r="D8" s="392"/>
      <c r="E8" s="392"/>
      <c r="F8" s="392"/>
      <c r="G8" s="392"/>
      <c r="H8" s="392"/>
      <c r="I8" s="392"/>
      <c r="J8" s="392"/>
    </row>
    <row r="9" spans="1:10" ht="17.149999999999999" customHeight="1" thickTop="1" x14ac:dyDescent="0.35">
      <c r="A9" s="252"/>
      <c r="B9" s="431"/>
      <c r="C9" s="430"/>
      <c r="D9" s="430"/>
      <c r="E9" s="430"/>
      <c r="F9" s="430"/>
      <c r="G9" s="430"/>
      <c r="H9" s="430"/>
      <c r="I9" s="430"/>
      <c r="J9" s="429"/>
    </row>
    <row r="10" spans="1:10" ht="12" customHeight="1" thickBot="1" x14ac:dyDescent="0.4">
      <c r="A10" s="119"/>
      <c r="B10" s="177"/>
      <c r="C10" s="121"/>
      <c r="D10" s="121"/>
      <c r="E10" s="121"/>
      <c r="F10" s="121"/>
      <c r="G10" s="121"/>
      <c r="H10" s="121"/>
      <c r="I10" s="121"/>
      <c r="J10" s="156"/>
    </row>
    <row r="11" spans="1:10" ht="14.15" customHeight="1" thickBot="1" x14ac:dyDescent="0.4">
      <c r="A11" s="63"/>
      <c r="B11" s="209"/>
      <c r="C11" s="343" t="s">
        <v>46</v>
      </c>
      <c r="D11" s="342"/>
      <c r="E11" s="343" t="s">
        <v>50</v>
      </c>
      <c r="F11" s="342"/>
      <c r="G11" s="343" t="s">
        <v>102</v>
      </c>
      <c r="H11" s="342"/>
      <c r="I11" s="211"/>
      <c r="J11" s="210"/>
    </row>
    <row r="12" spans="1:10" ht="14.15" customHeight="1" x14ac:dyDescent="0.35">
      <c r="A12" s="119"/>
      <c r="B12" s="177"/>
      <c r="C12" s="428"/>
      <c r="D12" s="428"/>
      <c r="E12" s="428" t="s">
        <v>38</v>
      </c>
      <c r="F12" s="389">
        <v>101129</v>
      </c>
      <c r="G12" s="387" t="s">
        <v>101</v>
      </c>
      <c r="H12" s="389">
        <v>27529</v>
      </c>
      <c r="I12" s="382"/>
      <c r="J12" s="381"/>
    </row>
    <row r="13" spans="1:10" ht="15.75" customHeight="1" x14ac:dyDescent="0.35">
      <c r="A13" s="119"/>
      <c r="B13" s="177"/>
      <c r="C13" s="387" t="s">
        <v>72</v>
      </c>
      <c r="D13" s="385">
        <v>321605</v>
      </c>
      <c r="E13" s="387" t="s">
        <v>97</v>
      </c>
      <c r="F13" s="385">
        <v>214900</v>
      </c>
      <c r="G13" s="387" t="s">
        <v>3</v>
      </c>
      <c r="H13" s="385">
        <v>154479</v>
      </c>
      <c r="I13" s="382"/>
      <c r="J13" s="381"/>
    </row>
    <row r="14" spans="1:10" ht="14.25" customHeight="1" x14ac:dyDescent="0.35">
      <c r="A14" s="119"/>
      <c r="B14" s="177"/>
      <c r="C14" s="387" t="s">
        <v>71</v>
      </c>
      <c r="D14" s="385">
        <v>309605</v>
      </c>
      <c r="E14" s="387" t="s">
        <v>114</v>
      </c>
      <c r="F14" s="385">
        <v>20438</v>
      </c>
      <c r="G14" s="387" t="s">
        <v>2</v>
      </c>
      <c r="H14" s="385">
        <v>19092</v>
      </c>
      <c r="I14" s="382"/>
      <c r="J14" s="381"/>
    </row>
    <row r="15" spans="1:10" ht="15.75" customHeight="1" thickBot="1" x14ac:dyDescent="0.4">
      <c r="A15" s="119"/>
      <c r="B15" s="177"/>
      <c r="C15" s="387" t="s">
        <v>146</v>
      </c>
      <c r="D15" s="385">
        <v>98270</v>
      </c>
      <c r="E15" s="427"/>
      <c r="F15" s="426"/>
      <c r="G15" s="425" t="s">
        <v>145</v>
      </c>
      <c r="H15" s="424">
        <v>13800</v>
      </c>
      <c r="I15" s="382"/>
      <c r="J15" s="381"/>
    </row>
    <row r="16" spans="1:10" ht="14.15" customHeight="1" thickBot="1" x14ac:dyDescent="0.4">
      <c r="A16" s="119"/>
      <c r="B16" s="177"/>
      <c r="C16" s="384" t="s">
        <v>144</v>
      </c>
      <c r="D16" s="383">
        <f>SUM(D13:D15)</f>
        <v>729480</v>
      </c>
      <c r="E16" s="384" t="s">
        <v>98</v>
      </c>
      <c r="F16" s="383">
        <f>SUM(F12:F15)</f>
        <v>336467</v>
      </c>
      <c r="G16" s="384" t="s">
        <v>97</v>
      </c>
      <c r="H16" s="383">
        <f>SUM(H12:H15)</f>
        <v>214900</v>
      </c>
      <c r="J16" s="381"/>
    </row>
    <row r="17" spans="1:10" ht="15" customHeight="1" x14ac:dyDescent="0.35">
      <c r="A17" s="327"/>
      <c r="B17" s="326"/>
      <c r="C17" s="72" t="s">
        <v>143</v>
      </c>
      <c r="D17" s="72"/>
      <c r="E17" s="72"/>
      <c r="F17" s="72"/>
      <c r="G17" s="72"/>
      <c r="H17" s="325"/>
      <c r="I17" s="325"/>
      <c r="J17" s="423"/>
    </row>
    <row r="18" spans="1:10" ht="15" customHeight="1" thickBot="1" x14ac:dyDescent="0.4">
      <c r="A18" s="119"/>
      <c r="B18" s="187"/>
      <c r="C18" s="323"/>
      <c r="D18" s="323"/>
      <c r="E18" s="376"/>
      <c r="F18" s="323"/>
      <c r="G18" s="323"/>
      <c r="H18" s="323"/>
      <c r="I18" s="323"/>
      <c r="J18" s="374"/>
    </row>
    <row r="19" spans="1:10" ht="15" customHeight="1" x14ac:dyDescent="0.35">
      <c r="A19" s="119"/>
      <c r="B19" s="177"/>
      <c r="C19" s="397"/>
      <c r="D19" s="397"/>
      <c r="E19" s="422"/>
      <c r="F19" s="397"/>
      <c r="G19" s="397"/>
      <c r="H19" s="397"/>
      <c r="I19" s="397"/>
      <c r="J19" s="421"/>
    </row>
    <row r="20" spans="1:10" ht="15" customHeight="1" x14ac:dyDescent="0.35">
      <c r="A20" s="119"/>
      <c r="B20" s="177"/>
      <c r="C20" s="182" t="s">
        <v>9</v>
      </c>
      <c r="D20" s="397"/>
      <c r="E20" s="422"/>
      <c r="F20" s="397"/>
      <c r="G20" s="397"/>
      <c r="H20" s="397"/>
      <c r="I20" s="397"/>
      <c r="J20" s="421"/>
    </row>
    <row r="21" spans="1:10" ht="12" customHeight="1" thickBot="1" x14ac:dyDescent="0.4">
      <c r="A21" s="119"/>
      <c r="B21" s="177"/>
      <c r="C21" s="420"/>
      <c r="D21" s="121"/>
      <c r="E21" s="121"/>
      <c r="F21" s="121"/>
      <c r="G21" s="121"/>
      <c r="H21" s="121"/>
      <c r="I21" s="121"/>
      <c r="J21" s="156"/>
    </row>
    <row r="22" spans="1:10" ht="61.5" customHeight="1" thickBot="1" x14ac:dyDescent="0.4">
      <c r="A22" s="63"/>
      <c r="B22" s="209"/>
      <c r="C22" s="242" t="s">
        <v>35</v>
      </c>
      <c r="D22" s="368" t="s">
        <v>34</v>
      </c>
      <c r="E22" s="100" t="s">
        <v>142</v>
      </c>
      <c r="F22" s="100" t="s">
        <v>141</v>
      </c>
      <c r="G22" s="100" t="s">
        <v>140</v>
      </c>
      <c r="H22" s="100" t="s">
        <v>139</v>
      </c>
      <c r="I22" s="100" t="s">
        <v>138</v>
      </c>
      <c r="J22" s="256"/>
    </row>
    <row r="23" spans="1:10" ht="14.15" customHeight="1" x14ac:dyDescent="0.35">
      <c r="A23" s="119"/>
      <c r="B23" s="177"/>
      <c r="C23" s="321" t="s">
        <v>32</v>
      </c>
      <c r="D23" s="320">
        <f>D25+D24</f>
        <v>101129</v>
      </c>
      <c r="E23" s="320"/>
      <c r="F23" s="320">
        <f>F25+F24</f>
        <v>1207.9485</v>
      </c>
      <c r="G23" s="320">
        <f>G25+G24</f>
        <v>5007.9006500000005</v>
      </c>
      <c r="H23" s="362">
        <f>H25+H24</f>
        <v>96121.099350000004</v>
      </c>
      <c r="I23" s="362">
        <f>I25+I24</f>
        <v>13171.224969999999</v>
      </c>
      <c r="J23" s="210"/>
    </row>
    <row r="24" spans="1:10" ht="14.15" customHeight="1" x14ac:dyDescent="0.35">
      <c r="A24" s="119"/>
      <c r="B24" s="177"/>
      <c r="C24" s="317" t="s">
        <v>43</v>
      </c>
      <c r="D24" s="316">
        <v>100379</v>
      </c>
      <c r="E24" s="366"/>
      <c r="F24" s="366">
        <v>1188.537</v>
      </c>
      <c r="G24" s="366">
        <v>4968.8903700000001</v>
      </c>
      <c r="H24" s="366">
        <f>D24-G24</f>
        <v>95410.109630000006</v>
      </c>
      <c r="I24" s="366">
        <v>13134.79747</v>
      </c>
      <c r="J24" s="210"/>
    </row>
    <row r="25" spans="1:10" ht="14.15" customHeight="1" thickBot="1" x14ac:dyDescent="0.4">
      <c r="A25" s="119"/>
      <c r="B25" s="177"/>
      <c r="C25" s="313" t="s">
        <v>30</v>
      </c>
      <c r="D25" s="364">
        <v>750</v>
      </c>
      <c r="E25" s="363"/>
      <c r="F25" s="366">
        <v>19.4115</v>
      </c>
      <c r="G25" s="366">
        <v>39.010280000000002</v>
      </c>
      <c r="H25" s="366">
        <f>D25-G25</f>
        <v>710.98972000000003</v>
      </c>
      <c r="I25" s="366">
        <v>36.427500000000002</v>
      </c>
      <c r="J25" s="210"/>
    </row>
    <row r="26" spans="1:10" ht="14.15" customHeight="1" x14ac:dyDescent="0.35">
      <c r="A26" s="119"/>
      <c r="B26" s="177"/>
      <c r="C26" s="321" t="s">
        <v>26</v>
      </c>
      <c r="D26" s="320">
        <f>D34+D33+D27</f>
        <v>221589</v>
      </c>
      <c r="E26" s="320"/>
      <c r="F26" s="320">
        <f>F34+F33+F27</f>
        <v>4648.3382599999995</v>
      </c>
      <c r="G26" s="362">
        <f>G34+G33+G27</f>
        <v>10143.65235</v>
      </c>
      <c r="H26" s="362">
        <f>H34+H33+H27</f>
        <v>211445.34765000001</v>
      </c>
      <c r="I26" s="362">
        <f>I34+I33+I27</f>
        <v>11683.85167</v>
      </c>
      <c r="J26" s="210"/>
    </row>
    <row r="27" spans="1:10" ht="15" customHeight="1" x14ac:dyDescent="0.35">
      <c r="A27" s="419"/>
      <c r="B27" s="286"/>
      <c r="C27" s="291" t="s">
        <v>111</v>
      </c>
      <c r="D27" s="290">
        <f>D28+D29+D30+D31+D32</f>
        <v>173468</v>
      </c>
      <c r="E27" s="290"/>
      <c r="F27" s="361">
        <f>F28+F29+F30+F31+F32</f>
        <v>4091.4632099999999</v>
      </c>
      <c r="G27" s="361">
        <f>G28+G29+G30+G31+G32</f>
        <v>8468.5110600000007</v>
      </c>
      <c r="H27" s="361">
        <f>H28+H29+H30+H31+H32</f>
        <v>164999.48894000001</v>
      </c>
      <c r="I27" s="361">
        <f>I28+I29+I30+I31+I32</f>
        <v>7897.1507000000011</v>
      </c>
      <c r="J27" s="210"/>
    </row>
    <row r="28" spans="1:10" ht="14.15" customHeight="1" x14ac:dyDescent="0.35">
      <c r="A28" s="295"/>
      <c r="B28" s="294"/>
      <c r="C28" s="285" t="s">
        <v>90</v>
      </c>
      <c r="D28" s="284">
        <v>41926</v>
      </c>
      <c r="E28" s="225"/>
      <c r="F28" s="416">
        <v>902.68624999999997</v>
      </c>
      <c r="G28" s="416">
        <v>1841.8278399999999</v>
      </c>
      <c r="H28" s="225">
        <f>D28-G28</f>
        <v>40084.172160000002</v>
      </c>
      <c r="I28" s="416">
        <v>1992.01226</v>
      </c>
      <c r="J28" s="411"/>
    </row>
    <row r="29" spans="1:10" ht="14.15" customHeight="1" x14ac:dyDescent="0.35">
      <c r="A29" s="295"/>
      <c r="B29" s="294"/>
      <c r="C29" s="285" t="s">
        <v>121</v>
      </c>
      <c r="D29" s="284">
        <v>46636</v>
      </c>
      <c r="E29" s="225"/>
      <c r="F29" s="416">
        <v>1528.8610900000001</v>
      </c>
      <c r="G29" s="416">
        <v>3193.1264999999999</v>
      </c>
      <c r="H29" s="225">
        <f>D29-G29</f>
        <v>43442.873500000002</v>
      </c>
      <c r="I29" s="416">
        <v>3561.3321999999998</v>
      </c>
      <c r="J29" s="411"/>
    </row>
    <row r="30" spans="1:10" ht="14.15" customHeight="1" x14ac:dyDescent="0.35">
      <c r="A30" s="295"/>
      <c r="B30" s="294"/>
      <c r="C30" s="285" t="s">
        <v>120</v>
      </c>
      <c r="D30" s="284">
        <v>42297</v>
      </c>
      <c r="E30" s="225"/>
      <c r="F30" s="416">
        <v>912.37950999999998</v>
      </c>
      <c r="G30" s="416">
        <v>1973.5397599999999</v>
      </c>
      <c r="H30" s="225">
        <f>D30-G30</f>
        <v>40323.46024</v>
      </c>
      <c r="I30" s="416">
        <v>1836.58725</v>
      </c>
      <c r="J30" s="411"/>
    </row>
    <row r="31" spans="1:10" ht="14.15" customHeight="1" x14ac:dyDescent="0.35">
      <c r="A31" s="295"/>
      <c r="B31" s="294"/>
      <c r="C31" s="285" t="s">
        <v>87</v>
      </c>
      <c r="D31" s="284">
        <v>30309</v>
      </c>
      <c r="E31" s="225"/>
      <c r="F31" s="416">
        <v>747.53635999999995</v>
      </c>
      <c r="G31" s="416">
        <v>1460.0169599999999</v>
      </c>
      <c r="H31" s="225">
        <f>D31-G31</f>
        <v>28848.983039999999</v>
      </c>
      <c r="I31" s="416">
        <v>507.21899000000002</v>
      </c>
      <c r="J31" s="411"/>
    </row>
    <row r="32" spans="1:10" ht="14.15" customHeight="1" x14ac:dyDescent="0.35">
      <c r="A32" s="295"/>
      <c r="B32" s="294"/>
      <c r="C32" s="285" t="s">
        <v>137</v>
      </c>
      <c r="D32" s="284">
        <v>12300</v>
      </c>
      <c r="E32" s="225"/>
      <c r="F32" s="416">
        <v>0</v>
      </c>
      <c r="G32" s="416">
        <v>0</v>
      </c>
      <c r="H32" s="225">
        <f>D32-G32</f>
        <v>12300</v>
      </c>
      <c r="I32" s="416">
        <v>0</v>
      </c>
      <c r="J32" s="411"/>
    </row>
    <row r="33" spans="1:13" ht="14.15" customHeight="1" x14ac:dyDescent="0.35">
      <c r="A33" s="292"/>
      <c r="B33" s="286"/>
      <c r="C33" s="291" t="s">
        <v>86</v>
      </c>
      <c r="D33" s="290">
        <v>27529</v>
      </c>
      <c r="E33" s="290"/>
      <c r="F33" s="418">
        <v>370.20830000000001</v>
      </c>
      <c r="G33" s="418">
        <v>1271.84806</v>
      </c>
      <c r="H33" s="361">
        <f>D33-G33</f>
        <v>26257.15194</v>
      </c>
      <c r="I33" s="418">
        <v>3294.0900499999998</v>
      </c>
      <c r="J33" s="411"/>
    </row>
    <row r="34" spans="1:13" ht="14.15" customHeight="1" x14ac:dyDescent="0.35">
      <c r="A34" s="292"/>
      <c r="B34" s="286"/>
      <c r="C34" s="291" t="s">
        <v>136</v>
      </c>
      <c r="D34" s="290">
        <f>D35+D36</f>
        <v>20592</v>
      </c>
      <c r="E34" s="290"/>
      <c r="F34" s="418">
        <f>F35+F36</f>
        <v>186.66675000000001</v>
      </c>
      <c r="G34" s="418">
        <f>G35+G36</f>
        <v>403.29322999999999</v>
      </c>
      <c r="H34" s="361">
        <f>D34-G34</f>
        <v>20188.706770000001</v>
      </c>
      <c r="I34" s="418">
        <f>I35+I36</f>
        <v>492.61092000000002</v>
      </c>
      <c r="J34" s="411"/>
    </row>
    <row r="35" spans="1:13" ht="14.15" customHeight="1" x14ac:dyDescent="0.35">
      <c r="A35" s="295"/>
      <c r="B35" s="294"/>
      <c r="C35" s="285" t="s">
        <v>135</v>
      </c>
      <c r="D35" s="284">
        <v>19092</v>
      </c>
      <c r="E35" s="417"/>
      <c r="F35" s="416">
        <v>186.66675000000001</v>
      </c>
      <c r="G35" s="416">
        <v>403.29322999999999</v>
      </c>
      <c r="H35" s="225">
        <f>D35-G35</f>
        <v>18688.706770000001</v>
      </c>
      <c r="I35" s="416">
        <v>492.61092000000002</v>
      </c>
      <c r="J35" s="411"/>
    </row>
    <row r="36" spans="1:13" ht="14.15" customHeight="1" thickBot="1" x14ac:dyDescent="0.4">
      <c r="A36" s="295"/>
      <c r="B36" s="294"/>
      <c r="C36" s="415" t="s">
        <v>134</v>
      </c>
      <c r="D36" s="414">
        <v>1500</v>
      </c>
      <c r="E36" s="225"/>
      <c r="F36" s="412">
        <f>E61</f>
        <v>0</v>
      </c>
      <c r="G36" s="412">
        <f>F61</f>
        <v>0</v>
      </c>
      <c r="H36" s="413">
        <f>D36-G36</f>
        <v>1500</v>
      </c>
      <c r="I36" s="412">
        <f>H61</f>
        <v>0</v>
      </c>
      <c r="J36" s="411"/>
    </row>
    <row r="37" spans="1:13" ht="15.75" customHeight="1" thickBot="1" x14ac:dyDescent="0.4">
      <c r="A37" s="119"/>
      <c r="B37" s="177"/>
      <c r="C37" s="359" t="s">
        <v>133</v>
      </c>
      <c r="D37" s="270">
        <v>2500</v>
      </c>
      <c r="E37" s="216"/>
      <c r="F37" s="410">
        <v>0</v>
      </c>
      <c r="G37" s="410">
        <v>0</v>
      </c>
      <c r="H37" s="216">
        <f>D37-G37</f>
        <v>2500</v>
      </c>
      <c r="I37" s="410">
        <v>0</v>
      </c>
      <c r="J37" s="210"/>
    </row>
    <row r="38" spans="1:13" ht="14.15" customHeight="1" thickBot="1" x14ac:dyDescent="0.4">
      <c r="A38" s="119"/>
      <c r="B38" s="177"/>
      <c r="C38" s="359" t="s">
        <v>23</v>
      </c>
      <c r="D38" s="270">
        <v>971</v>
      </c>
      <c r="E38" s="232"/>
      <c r="F38" s="409">
        <v>4.2592499999999998</v>
      </c>
      <c r="G38" s="409">
        <v>4.5206999999999997</v>
      </c>
      <c r="H38" s="232">
        <f>D38-G38</f>
        <v>966.47929999999997</v>
      </c>
      <c r="I38" s="409">
        <v>64.185699999999997</v>
      </c>
      <c r="J38" s="210"/>
    </row>
    <row r="39" spans="1:13" ht="17.25" customHeight="1" thickBot="1" x14ac:dyDescent="0.4">
      <c r="A39" s="119"/>
      <c r="B39" s="177"/>
      <c r="C39" s="359" t="s">
        <v>132</v>
      </c>
      <c r="D39" s="270">
        <v>3028</v>
      </c>
      <c r="E39" s="216"/>
      <c r="F39" s="409">
        <f>E62</f>
        <v>10</v>
      </c>
      <c r="G39" s="409">
        <f>F62</f>
        <v>10</v>
      </c>
      <c r="H39" s="232">
        <f>D39-G39</f>
        <v>3018</v>
      </c>
      <c r="I39" s="409">
        <f>H62</f>
        <v>0</v>
      </c>
      <c r="J39" s="210"/>
    </row>
    <row r="40" spans="1:13" ht="17.25" customHeight="1" thickBot="1" x14ac:dyDescent="0.4">
      <c r="A40" s="119"/>
      <c r="B40" s="177"/>
      <c r="C40" s="359" t="s">
        <v>131</v>
      </c>
      <c r="D40" s="270">
        <v>7000</v>
      </c>
      <c r="E40" s="216"/>
      <c r="F40" s="409">
        <v>4.4346399999999999</v>
      </c>
      <c r="G40" s="409">
        <v>7000</v>
      </c>
      <c r="H40" s="232">
        <f>D40-G40</f>
        <v>0</v>
      </c>
      <c r="I40" s="232">
        <v>7000</v>
      </c>
      <c r="J40" s="210"/>
    </row>
    <row r="41" spans="1:13" ht="17.25" customHeight="1" thickBot="1" x14ac:dyDescent="0.4">
      <c r="A41" s="119"/>
      <c r="B41" s="177"/>
      <c r="C41" s="359" t="s">
        <v>82</v>
      </c>
      <c r="D41" s="270"/>
      <c r="E41" s="216"/>
      <c r="F41" s="409"/>
      <c r="G41" s="409"/>
      <c r="H41" s="232"/>
      <c r="I41" s="232"/>
      <c r="J41" s="210"/>
    </row>
    <row r="42" spans="1:13" ht="17.25" customHeight="1" thickBot="1" x14ac:dyDescent="0.4">
      <c r="A42" s="119"/>
      <c r="B42" s="177"/>
      <c r="C42" s="359" t="s">
        <v>109</v>
      </c>
      <c r="D42" s="270">
        <v>150</v>
      </c>
      <c r="E42" s="216"/>
      <c r="F42" s="232"/>
      <c r="G42" s="232"/>
      <c r="H42" s="232">
        <f>D42-G42</f>
        <v>150</v>
      </c>
      <c r="I42" s="232"/>
      <c r="J42" s="210"/>
    </row>
    <row r="43" spans="1:13" ht="17.25" customHeight="1" thickBot="1" x14ac:dyDescent="0.4">
      <c r="A43" s="119"/>
      <c r="B43" s="177"/>
      <c r="C43" s="359" t="s">
        <v>130</v>
      </c>
      <c r="D43" s="270">
        <v>100</v>
      </c>
      <c r="E43" s="216"/>
      <c r="F43" s="232"/>
      <c r="G43" s="232"/>
      <c r="H43" s="232">
        <f>D43-G43</f>
        <v>100</v>
      </c>
      <c r="I43" s="232"/>
      <c r="J43" s="210"/>
      <c r="M43" s="408"/>
    </row>
    <row r="44" spans="1:13" ht="14.15" customHeight="1" thickBot="1" x14ac:dyDescent="0.4">
      <c r="A44" s="119"/>
      <c r="B44" s="177"/>
      <c r="C44" s="217" t="s">
        <v>80</v>
      </c>
      <c r="D44" s="270"/>
      <c r="E44" s="216"/>
      <c r="F44" s="232">
        <v>0.84299999999893771</v>
      </c>
      <c r="G44" s="232">
        <v>9.1740000000008877</v>
      </c>
      <c r="H44" s="232">
        <f>D44-G44</f>
        <v>-9.1740000000008877</v>
      </c>
      <c r="I44" s="232">
        <v>37.443339999997988</v>
      </c>
      <c r="J44" s="210"/>
    </row>
    <row r="45" spans="1:13" ht="16.5" customHeight="1" thickBot="1" x14ac:dyDescent="0.4">
      <c r="A45" s="119"/>
      <c r="B45" s="177"/>
      <c r="C45" s="208" t="s">
        <v>21</v>
      </c>
      <c r="D45" s="261">
        <f>D23+D26+D37+D38+D39+D40+D41+D42+D43+D44</f>
        <v>336467</v>
      </c>
      <c r="E45" s="261"/>
      <c r="F45" s="261">
        <f>F23+F26+F37+F38+F39+F40+F41+F42+F43+F44</f>
        <v>5875.8236499999985</v>
      </c>
      <c r="G45" s="261">
        <f>G23+G26+G37+G38+G39+G40+G41+G42+G43+G44</f>
        <v>22175.2477</v>
      </c>
      <c r="H45" s="261">
        <f>H23+H26+H37+H38+H39+H40+H41+H42+H43+H44</f>
        <v>314291.75230000005</v>
      </c>
      <c r="I45" s="261">
        <f>I23+I26+I37+I38+I39+I40+I41+I42+I43+I44</f>
        <v>31956.705679999999</v>
      </c>
      <c r="J45" s="210"/>
    </row>
    <row r="46" spans="1:13" ht="14.15" customHeight="1" x14ac:dyDescent="0.35">
      <c r="A46" s="327"/>
      <c r="B46" s="326"/>
      <c r="C46" s="258" t="s">
        <v>129</v>
      </c>
      <c r="D46" s="354"/>
      <c r="E46" s="354"/>
      <c r="F46" s="353"/>
      <c r="G46" s="353"/>
      <c r="H46" s="345"/>
      <c r="I46" s="345"/>
      <c r="J46" s="407"/>
    </row>
    <row r="47" spans="1:13" ht="14.15" customHeight="1" x14ac:dyDescent="0.35">
      <c r="A47" s="327"/>
      <c r="B47" s="326"/>
      <c r="C47" s="406" t="s">
        <v>128</v>
      </c>
      <c r="D47" s="354"/>
      <c r="E47" s="354"/>
      <c r="F47" s="354"/>
      <c r="G47" s="353"/>
      <c r="H47" s="211"/>
      <c r="I47" s="211"/>
      <c r="J47" s="210"/>
    </row>
    <row r="48" spans="1:13" ht="14.15" customHeight="1" x14ac:dyDescent="0.35">
      <c r="A48" s="327"/>
      <c r="B48" s="326"/>
      <c r="C48" s="259" t="s">
        <v>127</v>
      </c>
      <c r="D48" s="397"/>
      <c r="E48" s="397"/>
      <c r="F48" s="397"/>
      <c r="G48" s="353"/>
      <c r="H48" s="211"/>
      <c r="I48" s="211"/>
      <c r="J48" s="156"/>
    </row>
    <row r="49" spans="1:10" ht="14.15" customHeight="1" x14ac:dyDescent="0.35">
      <c r="A49" s="327"/>
      <c r="B49" s="326"/>
      <c r="C49" s="259" t="s">
        <v>126</v>
      </c>
      <c r="D49" s="397"/>
      <c r="E49" s="397"/>
      <c r="F49" s="397"/>
      <c r="G49" s="354"/>
      <c r="H49" s="211"/>
      <c r="I49" s="211"/>
      <c r="J49" s="156"/>
    </row>
    <row r="50" spans="1:10" ht="14.15" customHeight="1" x14ac:dyDescent="0.35">
      <c r="A50" s="327"/>
      <c r="B50" s="326"/>
      <c r="C50" s="104" t="s">
        <v>125</v>
      </c>
      <c r="D50" s="397"/>
      <c r="E50" s="397"/>
      <c r="F50" s="397"/>
      <c r="G50" s="354"/>
      <c r="H50" s="211"/>
      <c r="I50" s="211"/>
      <c r="J50" s="156"/>
    </row>
    <row r="51" spans="1:10" ht="14.15" customHeight="1" x14ac:dyDescent="0.35">
      <c r="A51" s="327"/>
      <c r="B51" s="326"/>
      <c r="C51" s="104"/>
      <c r="D51" s="397"/>
      <c r="E51" s="397"/>
      <c r="F51" s="397"/>
      <c r="G51" s="354"/>
      <c r="H51" s="211"/>
      <c r="I51" s="211"/>
      <c r="J51" s="156"/>
    </row>
    <row r="52" spans="1:10" ht="20.25" customHeight="1" thickBot="1" x14ac:dyDescent="0.4">
      <c r="A52" s="327"/>
      <c r="B52" s="187"/>
      <c r="C52" s="323"/>
      <c r="D52" s="323"/>
      <c r="E52" s="376"/>
      <c r="F52" s="323"/>
      <c r="G52" s="323"/>
      <c r="H52" s="323"/>
      <c r="I52" s="323"/>
      <c r="J52" s="374"/>
    </row>
    <row r="53" spans="1:10" ht="33" customHeight="1" x14ac:dyDescent="0.35">
      <c r="A53" s="327"/>
      <c r="B53" s="326"/>
      <c r="C53" s="405" t="s">
        <v>124</v>
      </c>
      <c r="D53" s="405"/>
      <c r="E53" s="405"/>
      <c r="F53" s="405"/>
      <c r="G53" s="405"/>
      <c r="H53" s="405"/>
      <c r="I53" s="404"/>
      <c r="J53" s="403"/>
    </row>
    <row r="54" spans="1:10" ht="7.5" customHeight="1" thickBot="1" x14ac:dyDescent="0.4">
      <c r="A54" s="327"/>
      <c r="B54" s="326"/>
      <c r="C54" s="259"/>
      <c r="D54" s="397"/>
      <c r="E54" s="397"/>
      <c r="F54" s="397"/>
      <c r="G54" s="354"/>
      <c r="H54" s="211"/>
      <c r="I54" s="211"/>
      <c r="J54" s="156"/>
    </row>
    <row r="55" spans="1:10" ht="61.5" customHeight="1" thickBot="1" x14ac:dyDescent="0.4">
      <c r="A55" s="327"/>
      <c r="B55" s="326"/>
      <c r="C55" s="402" t="s">
        <v>35</v>
      </c>
      <c r="D55" s="100" t="s">
        <v>123</v>
      </c>
      <c r="E55" s="100" t="str">
        <f>F22</f>
        <v>FANGST UKE 4</v>
      </c>
      <c r="F55" s="100" t="str">
        <f>G22</f>
        <v>FANGST T.O.M UKE 4</v>
      </c>
      <c r="G55" s="100" t="str">
        <f>H22</f>
        <v>RESTKVOTER UKE 4</v>
      </c>
      <c r="H55" s="100" t="str">
        <f>I22</f>
        <v>FANGST T.O.M. UKE 4 2021</v>
      </c>
      <c r="I55" s="354"/>
      <c r="J55" s="210"/>
    </row>
    <row r="56" spans="1:10" ht="14.15" customHeight="1" x14ac:dyDescent="0.35">
      <c r="A56" s="327"/>
      <c r="B56" s="326"/>
      <c r="C56" s="321" t="s">
        <v>122</v>
      </c>
      <c r="D56" s="239">
        <v>12300</v>
      </c>
      <c r="E56" s="362">
        <f>E60+E59+E58+E57</f>
        <v>0</v>
      </c>
      <c r="F56" s="362">
        <f>F60+F59+F58+F57</f>
        <v>0</v>
      </c>
      <c r="G56" s="239">
        <f>D56-F56</f>
        <v>12300</v>
      </c>
      <c r="H56" s="362">
        <f>H60+H59+H58+H57</f>
        <v>0</v>
      </c>
      <c r="I56" s="354"/>
      <c r="J56" s="210"/>
    </row>
    <row r="57" spans="1:10" ht="14.15" customHeight="1" x14ac:dyDescent="0.35">
      <c r="A57" s="327"/>
      <c r="B57" s="326"/>
      <c r="C57" s="285" t="s">
        <v>90</v>
      </c>
      <c r="D57" s="401"/>
      <c r="E57" s="225"/>
      <c r="F57" s="225"/>
      <c r="G57" s="401"/>
      <c r="H57" s="225"/>
      <c r="I57" s="354"/>
      <c r="J57" s="210"/>
    </row>
    <row r="58" spans="1:10" ht="14.15" customHeight="1" x14ac:dyDescent="0.35">
      <c r="A58" s="327"/>
      <c r="B58" s="326"/>
      <c r="C58" s="285" t="s">
        <v>121</v>
      </c>
      <c r="D58" s="401"/>
      <c r="E58" s="225"/>
      <c r="F58" s="225"/>
      <c r="G58" s="401"/>
      <c r="H58" s="225"/>
      <c r="I58" s="354"/>
      <c r="J58" s="210"/>
    </row>
    <row r="59" spans="1:10" ht="14.15" customHeight="1" x14ac:dyDescent="0.35">
      <c r="A59" s="327"/>
      <c r="B59" s="326"/>
      <c r="C59" s="285" t="s">
        <v>120</v>
      </c>
      <c r="D59" s="401"/>
      <c r="E59" s="225"/>
      <c r="F59" s="225"/>
      <c r="G59" s="401"/>
      <c r="H59" s="225"/>
      <c r="I59" s="354"/>
      <c r="J59" s="210"/>
    </row>
    <row r="60" spans="1:10" ht="14.15" customHeight="1" thickBot="1" x14ac:dyDescent="0.4">
      <c r="A60" s="327"/>
      <c r="B60" s="326"/>
      <c r="C60" s="400" t="s">
        <v>87</v>
      </c>
      <c r="D60" s="399"/>
      <c r="E60" s="221"/>
      <c r="F60" s="221"/>
      <c r="G60" s="399"/>
      <c r="H60" s="221"/>
      <c r="I60" s="354"/>
      <c r="J60" s="210"/>
    </row>
    <row r="61" spans="1:10" ht="14.15" customHeight="1" thickBot="1" x14ac:dyDescent="0.4">
      <c r="A61" s="327"/>
      <c r="B61" s="326"/>
      <c r="C61" s="307" t="s">
        <v>119</v>
      </c>
      <c r="D61" s="398">
        <v>1500</v>
      </c>
      <c r="E61" s="398">
        <v>0</v>
      </c>
      <c r="F61" s="398">
        <v>0</v>
      </c>
      <c r="G61" s="398">
        <f>D61-F61</f>
        <v>1500</v>
      </c>
      <c r="H61" s="398">
        <v>0</v>
      </c>
      <c r="I61" s="354"/>
      <c r="J61" s="210"/>
    </row>
    <row r="62" spans="1:10" ht="14.15" customHeight="1" thickBot="1" x14ac:dyDescent="0.4">
      <c r="A62" s="327"/>
      <c r="B62" s="326"/>
      <c r="C62" s="277" t="s">
        <v>118</v>
      </c>
      <c r="D62" s="216">
        <v>2894</v>
      </c>
      <c r="E62" s="216">
        <v>10</v>
      </c>
      <c r="F62" s="216">
        <v>10</v>
      </c>
      <c r="G62" s="216">
        <f>D62-F62</f>
        <v>2884</v>
      </c>
      <c r="H62" s="216">
        <v>0</v>
      </c>
      <c r="I62" s="354"/>
      <c r="J62" s="210"/>
    </row>
    <row r="63" spans="1:10" ht="14.15" customHeight="1" x14ac:dyDescent="0.35">
      <c r="A63" s="327"/>
      <c r="B63" s="326"/>
      <c r="C63" s="258" t="s">
        <v>117</v>
      </c>
      <c r="D63" s="397"/>
      <c r="E63" s="397"/>
      <c r="F63" s="397"/>
      <c r="G63" s="354"/>
      <c r="H63" s="211"/>
      <c r="I63" s="211"/>
      <c r="J63" s="156"/>
    </row>
    <row r="64" spans="1:10" ht="14.15" customHeight="1" x14ac:dyDescent="0.35">
      <c r="A64" s="327"/>
      <c r="B64" s="326"/>
      <c r="C64" s="259"/>
      <c r="D64" s="397"/>
      <c r="E64" s="397"/>
      <c r="F64" s="397"/>
      <c r="G64" s="354"/>
      <c r="H64" s="211"/>
      <c r="I64" s="211"/>
      <c r="J64" s="156"/>
    </row>
    <row r="65" spans="1:10" ht="14.5" x14ac:dyDescent="0.35">
      <c r="A65" s="327"/>
      <c r="B65" s="326"/>
      <c r="C65" s="259"/>
      <c r="D65" s="397"/>
      <c r="E65" s="397"/>
      <c r="F65" s="397"/>
      <c r="G65" s="354"/>
      <c r="H65" s="211"/>
      <c r="I65" s="211"/>
      <c r="J65" s="156"/>
    </row>
    <row r="66" spans="1:10" ht="12" customHeight="1" thickBot="1" x14ac:dyDescent="0.4">
      <c r="A66" s="327"/>
      <c r="B66" s="351"/>
      <c r="C66" s="348"/>
      <c r="D66" s="396"/>
      <c r="E66" s="396"/>
      <c r="F66" s="396"/>
      <c r="G66" s="395"/>
      <c r="H66" s="124"/>
      <c r="I66" s="124"/>
      <c r="J66" s="122"/>
    </row>
    <row r="67" spans="1:10" ht="19.5" customHeight="1" thickTop="1" x14ac:dyDescent="0.35">
      <c r="A67" s="119"/>
      <c r="B67" s="121"/>
      <c r="C67" s="104"/>
      <c r="D67" s="121"/>
      <c r="E67" s="121"/>
      <c r="F67" s="211"/>
      <c r="G67" s="121"/>
      <c r="H67" s="121"/>
      <c r="I67" s="121"/>
      <c r="J67" s="121"/>
    </row>
    <row r="68" spans="1:10" ht="0" hidden="1" customHeight="1" x14ac:dyDescent="0.35"/>
    <row r="69" spans="1:10" ht="0" hidden="1" customHeight="1" x14ac:dyDescent="0.3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ht="0" hidden="1" customHeight="1" x14ac:dyDescent="0.35">
      <c r="A70" s="119"/>
      <c r="B70" s="119"/>
      <c r="C70" s="119"/>
      <c r="D70" s="119"/>
      <c r="E70" s="119"/>
      <c r="F70" s="119"/>
      <c r="G70" s="119"/>
      <c r="H70" s="119"/>
      <c r="I70" s="119"/>
      <c r="J70" s="119"/>
    </row>
    <row r="71" spans="1:10" ht="0" hidden="1" customHeight="1" x14ac:dyDescent="0.35">
      <c r="A71" s="119"/>
      <c r="B71" s="119"/>
      <c r="C71" s="119"/>
      <c r="D71" s="119"/>
      <c r="E71" s="119"/>
      <c r="F71" s="119"/>
      <c r="G71" s="119"/>
      <c r="H71" s="119"/>
      <c r="I71" s="119"/>
      <c r="J71" s="119"/>
    </row>
    <row r="72" spans="1:10" ht="0" hidden="1" customHeight="1" x14ac:dyDescent="0.35">
      <c r="A72" s="119"/>
      <c r="B72" s="119"/>
      <c r="C72" s="119"/>
      <c r="D72" s="119"/>
      <c r="E72" s="119"/>
      <c r="F72" s="119"/>
      <c r="G72" s="119"/>
      <c r="H72" s="119"/>
      <c r="I72" s="119"/>
      <c r="J72" s="119"/>
    </row>
    <row r="73" spans="1:10" ht="0" hidden="1" customHeight="1" x14ac:dyDescent="0.35">
      <c r="A73" s="119"/>
      <c r="B73" s="119"/>
      <c r="C73" s="119"/>
      <c r="D73" s="119"/>
      <c r="E73" s="119"/>
      <c r="F73" s="119"/>
      <c r="G73" s="119"/>
      <c r="H73" s="119"/>
      <c r="I73" s="119"/>
      <c r="J73" s="119"/>
    </row>
    <row r="74" spans="1:10" ht="0" hidden="1" customHeight="1" x14ac:dyDescent="0.35">
      <c r="A74" s="119"/>
      <c r="B74" s="119"/>
      <c r="C74" s="119"/>
      <c r="D74" s="119"/>
      <c r="E74" s="119"/>
      <c r="F74" s="119"/>
      <c r="G74" s="119"/>
      <c r="H74" s="119"/>
      <c r="I74" s="119"/>
      <c r="J74" s="119"/>
    </row>
    <row r="75" spans="1:10" ht="0" hidden="1" customHeight="1" x14ac:dyDescent="0.35">
      <c r="A75" s="119"/>
      <c r="B75" s="119"/>
      <c r="C75" s="119"/>
      <c r="D75" s="119"/>
      <c r="E75" s="119"/>
      <c r="F75" s="119"/>
      <c r="G75" s="119"/>
      <c r="H75" s="119"/>
      <c r="I75" s="119"/>
      <c r="J75" s="119"/>
    </row>
    <row r="76" spans="1:10" ht="0" hidden="1" customHeight="1" x14ac:dyDescent="0.35">
      <c r="A76" s="119"/>
      <c r="B76" s="119"/>
      <c r="C76" s="119"/>
      <c r="D76" s="119"/>
      <c r="E76" s="119"/>
      <c r="F76" s="119"/>
      <c r="G76" s="119"/>
      <c r="H76" s="119"/>
      <c r="I76" s="119"/>
      <c r="J76" s="119"/>
    </row>
    <row r="77" spans="1:10" ht="0" hidden="1" customHeight="1" x14ac:dyDescent="0.35">
      <c r="A77" s="119"/>
      <c r="B77" s="119"/>
      <c r="C77" s="119"/>
      <c r="D77" s="119"/>
      <c r="E77" s="119"/>
      <c r="F77" s="119"/>
      <c r="G77" s="119"/>
      <c r="H77" s="119"/>
      <c r="I77" s="119"/>
      <c r="J77" s="119"/>
    </row>
    <row r="78" spans="1:10" ht="0" hidden="1" customHeight="1" x14ac:dyDescent="0.35">
      <c r="A78" s="119"/>
      <c r="B78" s="119"/>
      <c r="C78" s="119"/>
      <c r="D78" s="119"/>
      <c r="E78" s="119"/>
      <c r="F78" s="119"/>
      <c r="G78" s="119"/>
      <c r="H78" s="119"/>
      <c r="I78" s="119"/>
      <c r="J78" s="119"/>
    </row>
    <row r="79" spans="1:10" ht="0" hidden="1" customHeight="1" x14ac:dyDescent="0.35">
      <c r="A79" s="119"/>
      <c r="B79" s="119"/>
      <c r="C79" s="119"/>
      <c r="D79" s="119"/>
      <c r="E79" s="119"/>
      <c r="F79" s="119"/>
      <c r="G79" s="119"/>
      <c r="H79" s="119"/>
      <c r="I79" s="119"/>
      <c r="J79" s="119"/>
    </row>
    <row r="80" spans="1:10" ht="0" hidden="1" customHeight="1" x14ac:dyDescent="0.35">
      <c r="A80" s="119"/>
      <c r="B80" s="119"/>
      <c r="C80" s="119"/>
      <c r="D80" s="119"/>
      <c r="E80" s="119"/>
      <c r="F80" s="119"/>
      <c r="G80" s="119"/>
      <c r="H80" s="119"/>
      <c r="I80" s="119"/>
      <c r="J80" s="119"/>
    </row>
    <row r="81" spans="1:10" ht="0" hidden="1" customHeight="1" x14ac:dyDescent="0.35">
      <c r="A81" s="119"/>
      <c r="B81" s="119"/>
      <c r="C81" s="119"/>
      <c r="D81" s="119"/>
      <c r="E81" s="119"/>
      <c r="F81" s="119"/>
      <c r="G81" s="119"/>
      <c r="H81" s="119"/>
      <c r="I81" s="119"/>
      <c r="J81" s="119"/>
    </row>
    <row r="82" spans="1:10" ht="0" hidden="1" customHeight="1" x14ac:dyDescent="0.35">
      <c r="A82" s="119"/>
      <c r="B82" s="119"/>
      <c r="C82" s="119"/>
      <c r="D82" s="119"/>
      <c r="E82" s="119"/>
      <c r="F82" s="119"/>
      <c r="G82" s="119"/>
      <c r="H82" s="119"/>
      <c r="I82" s="119"/>
      <c r="J82" s="119"/>
    </row>
    <row r="83" spans="1:10" ht="0" hidden="1" customHeight="1" x14ac:dyDescent="0.35">
      <c r="A83" s="119"/>
      <c r="B83" s="119"/>
      <c r="C83" s="119"/>
      <c r="D83" s="119"/>
      <c r="E83" s="119"/>
      <c r="F83" s="119"/>
      <c r="G83" s="119"/>
      <c r="H83" s="119"/>
      <c r="I83" s="119"/>
      <c r="J83" s="119"/>
    </row>
    <row r="84" spans="1:10" ht="0" hidden="1" customHeight="1" x14ac:dyDescent="0.35">
      <c r="A84" s="119"/>
      <c r="B84" s="119"/>
      <c r="C84" s="119"/>
      <c r="D84" s="119"/>
      <c r="E84" s="119"/>
      <c r="F84" s="119"/>
      <c r="G84" s="119"/>
      <c r="H84" s="119"/>
      <c r="I84" s="119"/>
      <c r="J84" s="119"/>
    </row>
    <row r="85" spans="1:10" ht="0" hidden="1" customHeight="1" x14ac:dyDescent="0.35">
      <c r="A85" s="119"/>
      <c r="B85" s="119"/>
      <c r="C85" s="119"/>
      <c r="D85" s="119"/>
      <c r="E85" s="119"/>
      <c r="F85" s="119"/>
      <c r="G85" s="119"/>
      <c r="H85" s="119"/>
      <c r="I85" s="119"/>
      <c r="J85" s="119"/>
    </row>
    <row r="86" spans="1:10" ht="0" hidden="1" customHeight="1" x14ac:dyDescent="0.35">
      <c r="A86" s="119"/>
      <c r="B86" s="119"/>
      <c r="C86" s="119"/>
      <c r="D86" s="119"/>
      <c r="E86" s="119"/>
      <c r="F86" s="119"/>
      <c r="G86" s="119"/>
      <c r="H86" s="119"/>
      <c r="I86" s="119"/>
      <c r="J86" s="119"/>
    </row>
    <row r="87" spans="1:10" ht="0" hidden="1" customHeight="1" x14ac:dyDescent="0.35">
      <c r="A87" s="119"/>
      <c r="B87" s="119"/>
      <c r="C87" s="119"/>
      <c r="D87" s="119"/>
      <c r="E87" s="119"/>
      <c r="F87" s="119"/>
      <c r="G87" s="119"/>
      <c r="H87" s="119"/>
      <c r="I87" s="119"/>
      <c r="J87" s="119"/>
    </row>
    <row r="88" spans="1:10" ht="0" hidden="1" customHeight="1" x14ac:dyDescent="0.35">
      <c r="A88" s="119"/>
      <c r="B88" s="119"/>
      <c r="C88" s="119"/>
      <c r="D88" s="119"/>
      <c r="E88" s="119"/>
      <c r="F88" s="119"/>
      <c r="G88" s="119"/>
      <c r="H88" s="119"/>
      <c r="I88" s="119"/>
      <c r="J88" s="119"/>
    </row>
    <row r="89" spans="1:10" ht="0" hidden="1" customHeight="1" x14ac:dyDescent="0.35">
      <c r="A89" s="119"/>
      <c r="B89" s="119"/>
      <c r="C89" s="119"/>
      <c r="D89" s="119"/>
      <c r="E89" s="119"/>
      <c r="F89" s="119"/>
      <c r="G89" s="119"/>
      <c r="H89" s="119"/>
      <c r="I89" s="119"/>
      <c r="J89" s="119"/>
    </row>
    <row r="90" spans="1:10" ht="0" hidden="1" customHeight="1" x14ac:dyDescent="0.35">
      <c r="A90" s="119"/>
      <c r="B90" s="119"/>
      <c r="C90" s="119"/>
      <c r="D90" s="119"/>
      <c r="E90" s="119"/>
      <c r="F90" s="119"/>
      <c r="G90" s="119"/>
      <c r="H90" s="119"/>
      <c r="I90" s="119"/>
      <c r="J90" s="119"/>
    </row>
    <row r="91" spans="1:10" ht="12" customHeight="1" x14ac:dyDescent="0.35">
      <c r="B91" s="121"/>
      <c r="C91" s="394"/>
      <c r="D91" s="257"/>
      <c r="E91" s="257"/>
      <c r="F91" s="257"/>
      <c r="G91" s="257"/>
      <c r="H91" s="121"/>
      <c r="I91" s="121"/>
      <c r="J91" s="121"/>
    </row>
    <row r="92" spans="1:10" ht="17.149999999999999" customHeight="1" x14ac:dyDescent="0.35">
      <c r="B92" s="121"/>
      <c r="C92" s="394"/>
      <c r="D92" s="257"/>
      <c r="E92" s="257"/>
      <c r="F92" s="257"/>
      <c r="G92" s="257"/>
      <c r="H92" s="121"/>
      <c r="I92" s="121"/>
      <c r="J92" s="121"/>
    </row>
    <row r="93" spans="1:10" ht="17.149999999999999" customHeight="1" x14ac:dyDescent="0.35">
      <c r="B93" s="392"/>
      <c r="C93" s="393" t="s">
        <v>116</v>
      </c>
      <c r="D93" s="392"/>
      <c r="E93" s="392"/>
      <c r="F93" s="392"/>
      <c r="G93" s="392"/>
      <c r="H93" s="392"/>
      <c r="I93" s="392"/>
      <c r="J93" s="392"/>
    </row>
    <row r="94" spans="1:10" ht="3" customHeight="1" thickBot="1" x14ac:dyDescent="0.4">
      <c r="B94" s="392"/>
      <c r="C94" s="393"/>
      <c r="D94" s="392"/>
      <c r="E94" s="392"/>
      <c r="F94" s="392"/>
      <c r="G94" s="392"/>
      <c r="H94" s="392"/>
      <c r="I94" s="392"/>
      <c r="J94" s="392"/>
    </row>
    <row r="95" spans="1:10" ht="14.15" customHeight="1" thickTop="1" thickBot="1" x14ac:dyDescent="0.4">
      <c r="B95" s="195"/>
      <c r="C95" s="192"/>
      <c r="D95" s="192"/>
      <c r="E95" s="192"/>
      <c r="F95" s="192"/>
      <c r="G95" s="192"/>
      <c r="H95" s="192"/>
      <c r="I95" s="192"/>
      <c r="J95" s="191"/>
    </row>
    <row r="96" spans="1:10" ht="16" thickBot="1" x14ac:dyDescent="0.4">
      <c r="B96" s="209"/>
      <c r="C96" s="343" t="s">
        <v>46</v>
      </c>
      <c r="D96" s="342"/>
      <c r="E96" s="343" t="s">
        <v>50</v>
      </c>
      <c r="F96" s="391"/>
      <c r="G96" s="343" t="s">
        <v>102</v>
      </c>
      <c r="H96" s="342"/>
      <c r="I96" s="211"/>
      <c r="J96" s="210"/>
    </row>
    <row r="97" spans="1:10" ht="14.5" x14ac:dyDescent="0.35">
      <c r="B97" s="373"/>
      <c r="C97" s="387" t="s">
        <v>72</v>
      </c>
      <c r="D97" s="385">
        <v>88130</v>
      </c>
      <c r="E97" s="390" t="s">
        <v>38</v>
      </c>
      <c r="F97" s="389">
        <v>33472</v>
      </c>
      <c r="G97" s="386" t="s">
        <v>101</v>
      </c>
      <c r="H97" s="389">
        <v>9830</v>
      </c>
      <c r="I97" s="382"/>
      <c r="J97" s="381"/>
    </row>
    <row r="98" spans="1:10" ht="14.5" x14ac:dyDescent="0.35">
      <c r="B98" s="373"/>
      <c r="C98" s="387" t="s">
        <v>71</v>
      </c>
      <c r="D98" s="385">
        <v>79130</v>
      </c>
      <c r="E98" s="388" t="s">
        <v>97</v>
      </c>
      <c r="F98" s="385">
        <v>54612</v>
      </c>
      <c r="G98" s="386" t="s">
        <v>3</v>
      </c>
      <c r="H98" s="385">
        <v>40413</v>
      </c>
      <c r="I98" s="382"/>
      <c r="J98" s="381"/>
    </row>
    <row r="99" spans="1:10" ht="14.15" customHeight="1" thickBot="1" x14ac:dyDescent="0.4">
      <c r="B99" s="373"/>
      <c r="C99" s="387" t="s">
        <v>115</v>
      </c>
      <c r="D99" s="385">
        <v>11272</v>
      </c>
      <c r="E99" s="387" t="s">
        <v>114</v>
      </c>
      <c r="F99" s="385">
        <v>2617</v>
      </c>
      <c r="G99" s="386" t="s">
        <v>2</v>
      </c>
      <c r="H99" s="385">
        <v>4369</v>
      </c>
      <c r="I99" s="382"/>
      <c r="J99" s="381"/>
    </row>
    <row r="100" spans="1:10" ht="12" customHeight="1" thickBot="1" x14ac:dyDescent="0.4">
      <c r="B100" s="373"/>
      <c r="C100" s="384" t="s">
        <v>12</v>
      </c>
      <c r="D100" s="383">
        <f>SUM(D97:D99)</f>
        <v>178532</v>
      </c>
      <c r="E100" s="384" t="s">
        <v>98</v>
      </c>
      <c r="F100" s="383">
        <f>SUM(F97:F99)</f>
        <v>90701</v>
      </c>
      <c r="G100" s="384" t="s">
        <v>97</v>
      </c>
      <c r="H100" s="383">
        <f>SUM(H97:H99)</f>
        <v>54612</v>
      </c>
      <c r="I100" s="382"/>
      <c r="J100" s="381"/>
    </row>
    <row r="101" spans="1:10" ht="14.25" customHeight="1" x14ac:dyDescent="0.35">
      <c r="A101" s="119"/>
      <c r="B101" s="373"/>
      <c r="C101" s="380" t="s">
        <v>113</v>
      </c>
      <c r="D101" s="379"/>
      <c r="E101" s="379"/>
      <c r="F101" s="379"/>
      <c r="G101" s="379"/>
      <c r="H101" s="379"/>
      <c r="I101" s="378"/>
      <c r="J101" s="371"/>
    </row>
    <row r="102" spans="1:10" ht="6" customHeight="1" x14ac:dyDescent="0.35">
      <c r="A102" s="119"/>
      <c r="B102" s="373"/>
      <c r="C102" s="372"/>
      <c r="D102" s="372"/>
      <c r="E102" s="372"/>
      <c r="F102" s="372"/>
      <c r="G102" s="372"/>
      <c r="H102" s="372"/>
      <c r="I102" s="378"/>
      <c r="J102" s="371"/>
    </row>
    <row r="103" spans="1:10" ht="14.15" customHeight="1" thickBot="1" x14ac:dyDescent="0.4">
      <c r="A103" s="119"/>
      <c r="B103" s="377"/>
      <c r="C103" s="323"/>
      <c r="D103" s="376"/>
      <c r="E103" s="323"/>
      <c r="F103" s="323"/>
      <c r="G103" s="323"/>
      <c r="H103" s="323"/>
      <c r="I103" s="375"/>
      <c r="J103" s="374"/>
    </row>
    <row r="104" spans="1:10" ht="20.25" customHeight="1" x14ac:dyDescent="0.35">
      <c r="A104" s="119"/>
      <c r="B104" s="373"/>
      <c r="C104" s="182" t="str">
        <f>C20</f>
        <v>KVOTE- OG FANGSTOVERSIKT</v>
      </c>
      <c r="D104" s="372"/>
      <c r="E104" s="372"/>
      <c r="F104" s="372"/>
      <c r="G104" s="372"/>
      <c r="H104" s="372"/>
      <c r="I104" s="64"/>
      <c r="J104" s="371"/>
    </row>
    <row r="105" spans="1:10" ht="11.25" customHeight="1" thickBot="1" x14ac:dyDescent="0.45">
      <c r="A105" s="119"/>
      <c r="B105" s="177"/>
      <c r="C105" s="370"/>
      <c r="D105" s="370"/>
      <c r="E105" s="370"/>
      <c r="F105" s="370"/>
      <c r="G105" s="370"/>
      <c r="H105" s="370"/>
      <c r="I105" s="370"/>
      <c r="J105" s="369"/>
    </row>
    <row r="106" spans="1:10" ht="54" customHeight="1" thickBot="1" x14ac:dyDescent="0.4">
      <c r="A106" s="121"/>
      <c r="B106" s="177"/>
      <c r="C106" s="242" t="s">
        <v>35</v>
      </c>
      <c r="D106" s="368" t="s">
        <v>34</v>
      </c>
      <c r="E106" s="242" t="s">
        <v>112</v>
      </c>
      <c r="F106" s="242" t="str">
        <f>F22</f>
        <v>FANGST UKE 4</v>
      </c>
      <c r="G106" s="242" t="str">
        <f>G22</f>
        <v>FANGST T.O.M UKE 4</v>
      </c>
      <c r="H106" s="242" t="str">
        <f>H22</f>
        <v>RESTKVOTER UKE 4</v>
      </c>
      <c r="I106" s="242" t="str">
        <f>I22</f>
        <v>FANGST T.O.M. UKE 4 2021</v>
      </c>
      <c r="J106" s="156"/>
    </row>
    <row r="107" spans="1:10" ht="14.15" customHeight="1" x14ac:dyDescent="0.35">
      <c r="A107" s="121"/>
      <c r="B107" s="177"/>
      <c r="C107" s="367" t="s">
        <v>32</v>
      </c>
      <c r="D107" s="320">
        <f>D109+D108</f>
        <v>33472</v>
      </c>
      <c r="E107" s="320"/>
      <c r="F107" s="362">
        <f>F109+F108</f>
        <v>214.48769999999999</v>
      </c>
      <c r="G107" s="362">
        <f>G109+G108</f>
        <v>642.41003999999998</v>
      </c>
      <c r="H107" s="362">
        <f>H109+H108</f>
        <v>32829.589960000005</v>
      </c>
      <c r="I107" s="362">
        <f>I109+I108</f>
        <v>1113.55025</v>
      </c>
      <c r="J107" s="210"/>
    </row>
    <row r="108" spans="1:10" ht="14.5" x14ac:dyDescent="0.35">
      <c r="A108" s="121"/>
      <c r="B108" s="177"/>
      <c r="C108" s="317" t="s">
        <v>43</v>
      </c>
      <c r="D108" s="316">
        <v>32722</v>
      </c>
      <c r="E108" s="366"/>
      <c r="F108" s="366">
        <v>209.5513</v>
      </c>
      <c r="G108" s="366">
        <v>624.26288999999997</v>
      </c>
      <c r="H108" s="366">
        <f>D108-G108</f>
        <v>32097.737110000002</v>
      </c>
      <c r="I108" s="366">
        <v>1106.4256499999999</v>
      </c>
      <c r="J108" s="210"/>
    </row>
    <row r="109" spans="1:10" ht="14.15" customHeight="1" thickBot="1" x14ac:dyDescent="0.4">
      <c r="A109" s="121"/>
      <c r="B109" s="177"/>
      <c r="C109" s="365" t="s">
        <v>30</v>
      </c>
      <c r="D109" s="364">
        <v>750</v>
      </c>
      <c r="E109" s="363"/>
      <c r="F109" s="363">
        <v>4.9363999999999999</v>
      </c>
      <c r="G109" s="363">
        <v>18.14715</v>
      </c>
      <c r="H109" s="363">
        <f>D109-G109</f>
        <v>731.85284999999999</v>
      </c>
      <c r="I109" s="363">
        <v>7.1246</v>
      </c>
      <c r="J109" s="210"/>
    </row>
    <row r="110" spans="1:10" ht="15.75" customHeight="1" x14ac:dyDescent="0.35">
      <c r="A110" s="121"/>
      <c r="B110" s="209"/>
      <c r="C110" s="321" t="s">
        <v>26</v>
      </c>
      <c r="D110" s="320">
        <f>D111+D116+D117</f>
        <v>56489</v>
      </c>
      <c r="E110" s="320"/>
      <c r="F110" s="362">
        <f>F111+F116+F117</f>
        <v>787.48774000000003</v>
      </c>
      <c r="G110" s="362">
        <f>G111+G116+G117</f>
        <v>1888.7106099999999</v>
      </c>
      <c r="H110" s="362">
        <f>H111+H116+H117</f>
        <v>54600.289390000005</v>
      </c>
      <c r="I110" s="362">
        <f>I111+I116+I117</f>
        <v>3224.3958600000001</v>
      </c>
      <c r="J110" s="210"/>
    </row>
    <row r="111" spans="1:10" ht="14.15" customHeight="1" x14ac:dyDescent="0.35">
      <c r="A111" s="121"/>
      <c r="B111" s="286"/>
      <c r="C111" s="291" t="s">
        <v>111</v>
      </c>
      <c r="D111" s="290">
        <f>D112+D113+D114+D115</f>
        <v>42290</v>
      </c>
      <c r="E111" s="290"/>
      <c r="F111" s="361">
        <f>F112+F113+F114+F115</f>
        <v>493.94165000000004</v>
      </c>
      <c r="G111" s="361">
        <f>G112+G113+G114+G115</f>
        <v>1385.3815099999999</v>
      </c>
      <c r="H111" s="361">
        <f>H112+H113+H114+H115</f>
        <v>40904.618490000008</v>
      </c>
      <c r="I111" s="361">
        <f>I112+I113+I114+I115</f>
        <v>1955.6013399999999</v>
      </c>
      <c r="J111" s="210"/>
    </row>
    <row r="112" spans="1:10" ht="14.15" customHeight="1" x14ac:dyDescent="0.35">
      <c r="A112" s="197"/>
      <c r="B112" s="294"/>
      <c r="C112" s="285" t="s">
        <v>90</v>
      </c>
      <c r="D112" s="284">
        <v>11327</v>
      </c>
      <c r="E112" s="225"/>
      <c r="F112" s="225">
        <v>127.33556</v>
      </c>
      <c r="G112" s="225">
        <v>322.06779</v>
      </c>
      <c r="H112" s="225">
        <f>D112-G112</f>
        <v>11004.932210000001</v>
      </c>
      <c r="I112" s="225">
        <v>692.51752999999997</v>
      </c>
      <c r="J112" s="210"/>
    </row>
    <row r="113" spans="1:10" ht="14.15" customHeight="1" x14ac:dyDescent="0.35">
      <c r="A113" s="197"/>
      <c r="B113" s="294"/>
      <c r="C113" s="285" t="s">
        <v>89</v>
      </c>
      <c r="D113" s="284">
        <v>12171</v>
      </c>
      <c r="E113" s="225"/>
      <c r="F113" s="225">
        <v>213.73704000000001</v>
      </c>
      <c r="G113" s="225">
        <v>548.56934999999999</v>
      </c>
      <c r="H113" s="225">
        <f>D113-G113</f>
        <v>11622.43065</v>
      </c>
      <c r="I113" s="225">
        <v>680.72801000000004</v>
      </c>
      <c r="J113" s="210"/>
    </row>
    <row r="114" spans="1:10" ht="14.15" customHeight="1" x14ac:dyDescent="0.35">
      <c r="A114" s="197"/>
      <c r="B114" s="294"/>
      <c r="C114" s="285" t="s">
        <v>88</v>
      </c>
      <c r="D114" s="284">
        <v>11356</v>
      </c>
      <c r="E114" s="225"/>
      <c r="F114" s="225">
        <v>111.02963</v>
      </c>
      <c r="G114" s="225">
        <v>312.31405999999998</v>
      </c>
      <c r="H114" s="225">
        <f>D114-G114</f>
        <v>11043.685939999999</v>
      </c>
      <c r="I114" s="225">
        <v>510.44821999999999</v>
      </c>
      <c r="J114" s="210"/>
    </row>
    <row r="115" spans="1:10" ht="14.15" customHeight="1" x14ac:dyDescent="0.35">
      <c r="A115" s="197"/>
      <c r="B115" s="294"/>
      <c r="C115" s="285" t="s">
        <v>87</v>
      </c>
      <c r="D115" s="284">
        <v>7436</v>
      </c>
      <c r="E115" s="225"/>
      <c r="F115" s="225">
        <v>41.839419999999997</v>
      </c>
      <c r="G115" s="225">
        <v>202.43030999999999</v>
      </c>
      <c r="H115" s="225">
        <f>D115-G115</f>
        <v>7233.5696900000003</v>
      </c>
      <c r="I115" s="225">
        <v>71.907579999999996</v>
      </c>
      <c r="J115" s="210"/>
    </row>
    <row r="116" spans="1:10" ht="14.15" customHeight="1" x14ac:dyDescent="0.35">
      <c r="A116" s="197"/>
      <c r="B116" s="294"/>
      <c r="C116" s="291" t="s">
        <v>25</v>
      </c>
      <c r="D116" s="290">
        <v>9830</v>
      </c>
      <c r="E116" s="361"/>
      <c r="F116" s="361">
        <v>252.70488</v>
      </c>
      <c r="G116" s="361">
        <v>409.04593</v>
      </c>
      <c r="H116" s="361">
        <f>D116-G116</f>
        <v>9420.9540699999998</v>
      </c>
      <c r="I116" s="361">
        <v>1066.2546500000001</v>
      </c>
      <c r="J116" s="210"/>
    </row>
    <row r="117" spans="1:10" ht="15" thickBot="1" x14ac:dyDescent="0.4">
      <c r="A117" s="121"/>
      <c r="B117" s="286"/>
      <c r="C117" s="281" t="s">
        <v>2</v>
      </c>
      <c r="D117" s="280">
        <v>4369</v>
      </c>
      <c r="E117" s="360"/>
      <c r="F117" s="360">
        <v>40.841209999999997</v>
      </c>
      <c r="G117" s="360">
        <v>94.283169999999998</v>
      </c>
      <c r="H117" s="360">
        <f>D117-G117</f>
        <v>4274.7168300000003</v>
      </c>
      <c r="I117" s="360">
        <v>202.53987000000001</v>
      </c>
      <c r="J117" s="210"/>
    </row>
    <row r="118" spans="1:10" ht="15" thickBot="1" x14ac:dyDescent="0.4">
      <c r="A118" s="121"/>
      <c r="B118" s="286"/>
      <c r="C118" s="359" t="s">
        <v>23</v>
      </c>
      <c r="D118" s="276">
        <v>390</v>
      </c>
      <c r="E118" s="232"/>
      <c r="F118" s="232">
        <v>0.16586999999999999</v>
      </c>
      <c r="G118" s="232">
        <v>0.18981000000000001</v>
      </c>
      <c r="H118" s="232">
        <f>D118-G118</f>
        <v>389.81018999999998</v>
      </c>
      <c r="I118" s="232">
        <v>13.536020000000001</v>
      </c>
      <c r="J118" s="210"/>
    </row>
    <row r="119" spans="1:10" ht="17" thickBot="1" x14ac:dyDescent="0.4">
      <c r="A119" s="121"/>
      <c r="B119" s="177"/>
      <c r="C119" s="359" t="s">
        <v>110</v>
      </c>
      <c r="D119" s="270">
        <v>300</v>
      </c>
      <c r="E119" s="216"/>
      <c r="F119" s="216">
        <v>0.14881</v>
      </c>
      <c r="G119" s="216">
        <v>300</v>
      </c>
      <c r="H119" s="216">
        <f>D119-G119</f>
        <v>0</v>
      </c>
      <c r="I119" s="216">
        <v>300</v>
      </c>
      <c r="J119" s="210"/>
    </row>
    <row r="120" spans="1:10" ht="15" thickBot="1" x14ac:dyDescent="0.4">
      <c r="A120" s="121"/>
      <c r="B120" s="177"/>
      <c r="C120" s="358" t="s">
        <v>82</v>
      </c>
      <c r="D120" s="270"/>
      <c r="E120" s="216"/>
      <c r="F120" s="216">
        <v>0</v>
      </c>
      <c r="G120" s="216">
        <v>0</v>
      </c>
      <c r="H120" s="216"/>
      <c r="I120" s="216"/>
      <c r="J120" s="210"/>
    </row>
    <row r="121" spans="1:10" ht="16.5" customHeight="1" thickBot="1" x14ac:dyDescent="0.4">
      <c r="A121" s="121"/>
      <c r="B121" s="177"/>
      <c r="C121" s="358" t="s">
        <v>109</v>
      </c>
      <c r="D121" s="270">
        <v>50</v>
      </c>
      <c r="E121" s="216"/>
      <c r="F121" s="216"/>
      <c r="G121" s="216"/>
      <c r="H121" s="216">
        <f>D121-G121</f>
        <v>50</v>
      </c>
      <c r="I121" s="216"/>
      <c r="J121" s="210"/>
    </row>
    <row r="122" spans="1:10" ht="17" thickBot="1" x14ac:dyDescent="0.4">
      <c r="A122" s="121"/>
      <c r="B122" s="177"/>
      <c r="C122" s="358" t="s">
        <v>108</v>
      </c>
      <c r="D122" s="270"/>
      <c r="E122" s="216"/>
      <c r="F122" s="216">
        <v>0</v>
      </c>
      <c r="G122" s="216">
        <v>0.42999999999983629</v>
      </c>
      <c r="H122" s="216">
        <f>D122-G122</f>
        <v>-0.42999999999983629</v>
      </c>
      <c r="I122" s="216">
        <v>0.48963999999978114</v>
      </c>
      <c r="J122" s="210"/>
    </row>
    <row r="123" spans="1:10" ht="16" thickBot="1" x14ac:dyDescent="0.4">
      <c r="A123" s="121"/>
      <c r="B123" s="177"/>
      <c r="C123" s="208" t="s">
        <v>21</v>
      </c>
      <c r="D123" s="261">
        <f>D107+D110+D118+D119+D120+D121+D122</f>
        <v>90701</v>
      </c>
      <c r="E123" s="261"/>
      <c r="F123" s="261">
        <f>F107+F110+F118+F119+F120+F121+F122</f>
        <v>1002.2901200000001</v>
      </c>
      <c r="G123" s="261">
        <f>G107+G110+G118+G119+G120+G121+G122</f>
        <v>2831.7404599999995</v>
      </c>
      <c r="H123" s="261">
        <f>H107+H110+H118+H119+H120+H121+H122</f>
        <v>87869.259540000014</v>
      </c>
      <c r="I123" s="261">
        <f>I107+I110+I118+I119+I120+I121+I122</f>
        <v>4651.9717699999992</v>
      </c>
      <c r="J123" s="210"/>
    </row>
    <row r="124" spans="1:10" ht="13.5" customHeight="1" x14ac:dyDescent="0.35">
      <c r="A124" s="121"/>
      <c r="B124" s="177"/>
      <c r="C124" s="258" t="s">
        <v>107</v>
      </c>
      <c r="D124" s="357"/>
      <c r="E124" s="357"/>
      <c r="F124" s="356"/>
      <c r="G124" s="356"/>
      <c r="H124" s="355"/>
      <c r="I124" s="345"/>
      <c r="J124" s="210"/>
    </row>
    <row r="125" spans="1:10" ht="13.5" customHeight="1" x14ac:dyDescent="0.35">
      <c r="A125" s="119"/>
      <c r="B125" s="326"/>
      <c r="C125" s="259" t="s">
        <v>106</v>
      </c>
      <c r="D125" s="354"/>
      <c r="E125" s="354"/>
      <c r="F125" s="353"/>
      <c r="G125" s="353"/>
      <c r="H125" s="345"/>
      <c r="I125" s="345"/>
      <c r="J125" s="352"/>
    </row>
    <row r="126" spans="1:10" ht="14.5" x14ac:dyDescent="0.35">
      <c r="A126" s="119"/>
      <c r="B126" s="326"/>
      <c r="C126" s="259" t="s">
        <v>105</v>
      </c>
      <c r="D126" s="354"/>
      <c r="E126" s="354"/>
      <c r="F126" s="353"/>
      <c r="G126" s="353"/>
      <c r="H126" s="345"/>
      <c r="I126" s="345"/>
      <c r="J126" s="352"/>
    </row>
    <row r="127" spans="1:10" ht="14.5" x14ac:dyDescent="0.35">
      <c r="A127" s="119"/>
      <c r="B127" s="326"/>
      <c r="C127" s="346" t="s">
        <v>104</v>
      </c>
      <c r="D127" s="354"/>
      <c r="E127" s="354"/>
      <c r="F127" s="353"/>
      <c r="G127" s="353"/>
      <c r="H127" s="345"/>
      <c r="I127" s="345"/>
      <c r="J127" s="352"/>
    </row>
    <row r="128" spans="1:10" ht="12" customHeight="1" thickBot="1" x14ac:dyDescent="0.4">
      <c r="A128" s="119"/>
      <c r="B128" s="351"/>
      <c r="C128" s="123"/>
      <c r="D128" s="350"/>
      <c r="E128" s="350"/>
      <c r="F128" s="350"/>
      <c r="G128" s="349"/>
      <c r="H128" s="349"/>
      <c r="I128" s="348"/>
      <c r="J128" s="347"/>
    </row>
    <row r="129" spans="1:10" ht="12" customHeight="1" thickTop="1" x14ac:dyDescent="0.35">
      <c r="A129" s="119"/>
      <c r="B129" s="104"/>
      <c r="C129" s="121"/>
      <c r="D129" s="346"/>
      <c r="E129" s="346"/>
      <c r="F129" s="346"/>
      <c r="G129" s="345"/>
      <c r="H129" s="345"/>
      <c r="I129" s="104"/>
      <c r="J129" s="104"/>
    </row>
    <row r="130" spans="1:10" ht="14.25" customHeight="1" x14ac:dyDescent="0.35">
      <c r="A130" s="119"/>
      <c r="B130" s="104"/>
      <c r="C130" s="104"/>
      <c r="D130" s="104"/>
      <c r="E130" s="104"/>
      <c r="F130" s="104"/>
      <c r="G130" s="104"/>
      <c r="H130" s="104"/>
      <c r="I130" s="104"/>
      <c r="J130" s="104"/>
    </row>
    <row r="131" spans="1:10" ht="17.149999999999999" customHeight="1" x14ac:dyDescent="0.35">
      <c r="A131" s="6"/>
      <c r="B131" s="6"/>
      <c r="C131" s="253" t="s">
        <v>103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53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19"/>
      <c r="B133" s="195"/>
      <c r="C133" s="192"/>
      <c r="D133" s="192"/>
      <c r="E133" s="192"/>
      <c r="F133" s="192"/>
      <c r="G133" s="192"/>
      <c r="H133" s="344"/>
      <c r="I133" s="344"/>
      <c r="J133" s="168"/>
    </row>
    <row r="134" spans="1:10" ht="15" customHeight="1" thickBot="1" x14ac:dyDescent="0.4">
      <c r="A134" s="119"/>
      <c r="B134" s="209"/>
      <c r="C134" s="343" t="s">
        <v>46</v>
      </c>
      <c r="D134" s="342"/>
      <c r="E134" s="343" t="s">
        <v>50</v>
      </c>
      <c r="F134" s="342"/>
      <c r="G134" s="343" t="s">
        <v>102</v>
      </c>
      <c r="H134" s="342"/>
      <c r="I134" s="211"/>
      <c r="J134" s="210"/>
    </row>
    <row r="135" spans="1:10" ht="14.15" customHeight="1" x14ac:dyDescent="0.35">
      <c r="A135" s="119"/>
      <c r="B135" s="177"/>
      <c r="C135" s="334" t="s">
        <v>72</v>
      </c>
      <c r="D135" s="335">
        <v>182657</v>
      </c>
      <c r="E135" s="341" t="s">
        <v>38</v>
      </c>
      <c r="F135" s="340">
        <v>66192</v>
      </c>
      <c r="G135" s="338" t="s">
        <v>101</v>
      </c>
      <c r="H135" s="340">
        <v>7478</v>
      </c>
      <c r="I135" s="211"/>
      <c r="J135" s="210"/>
    </row>
    <row r="136" spans="1:10" ht="14.15" customHeight="1" x14ac:dyDescent="0.35">
      <c r="A136" s="119"/>
      <c r="B136" s="177"/>
      <c r="C136" s="334" t="s">
        <v>71</v>
      </c>
      <c r="D136" s="335">
        <v>12705</v>
      </c>
      <c r="E136" s="338" t="s">
        <v>97</v>
      </c>
      <c r="F136" s="335">
        <v>67980</v>
      </c>
      <c r="G136" s="338" t="s">
        <v>3</v>
      </c>
      <c r="H136" s="335">
        <v>50985</v>
      </c>
      <c r="I136" s="211"/>
      <c r="J136" s="210"/>
    </row>
    <row r="137" spans="1:10" ht="14.15" customHeight="1" x14ac:dyDescent="0.35">
      <c r="A137" s="119"/>
      <c r="B137" s="177"/>
      <c r="C137" s="339" t="s">
        <v>100</v>
      </c>
      <c r="D137" s="335">
        <v>1850</v>
      </c>
      <c r="E137" s="338" t="s">
        <v>27</v>
      </c>
      <c r="F137" s="335">
        <v>44724</v>
      </c>
      <c r="G137" s="338" t="s">
        <v>2</v>
      </c>
      <c r="H137" s="335">
        <v>9517</v>
      </c>
      <c r="I137" s="211"/>
      <c r="J137" s="210"/>
    </row>
    <row r="138" spans="1:10" ht="14.15" customHeight="1" thickBot="1" x14ac:dyDescent="0.4">
      <c r="A138" s="119"/>
      <c r="B138" s="337"/>
      <c r="C138" s="333"/>
      <c r="D138" s="336"/>
      <c r="E138" s="336" t="s">
        <v>99</v>
      </c>
      <c r="F138" s="335">
        <v>3761</v>
      </c>
      <c r="G138" s="334"/>
      <c r="H138" s="333"/>
      <c r="I138" s="211"/>
      <c r="J138" s="210"/>
    </row>
    <row r="139" spans="1:10" ht="12" customHeight="1" thickBot="1" x14ac:dyDescent="0.4">
      <c r="A139" s="119"/>
      <c r="B139" s="177"/>
      <c r="C139" s="332" t="s">
        <v>12</v>
      </c>
      <c r="D139" s="330">
        <v>197212</v>
      </c>
      <c r="E139" s="331" t="s">
        <v>98</v>
      </c>
      <c r="F139" s="330">
        <v>182657</v>
      </c>
      <c r="G139" s="329" t="s">
        <v>97</v>
      </c>
      <c r="H139" s="328">
        <v>67980</v>
      </c>
      <c r="I139" s="211"/>
      <c r="J139" s="210"/>
    </row>
    <row r="140" spans="1:10" ht="12" customHeight="1" x14ac:dyDescent="0.35">
      <c r="A140" s="327"/>
      <c r="B140" s="326"/>
      <c r="C140" s="47" t="s">
        <v>96</v>
      </c>
      <c r="D140" s="325"/>
      <c r="E140" s="325"/>
      <c r="F140" s="325"/>
      <c r="G140" s="104"/>
      <c r="H140" s="104"/>
      <c r="I140" s="104"/>
      <c r="J140" s="324"/>
    </row>
    <row r="141" spans="1:10" ht="17.149999999999999" customHeight="1" thickBot="1" x14ac:dyDescent="0.4">
      <c r="A141" s="119"/>
      <c r="B141" s="187"/>
      <c r="C141" s="323"/>
      <c r="D141" s="323"/>
      <c r="E141" s="184"/>
      <c r="F141" s="184"/>
      <c r="G141" s="184"/>
      <c r="H141" s="184"/>
      <c r="I141" s="184"/>
      <c r="J141" s="183"/>
    </row>
    <row r="142" spans="1:10" ht="25.5" customHeight="1" thickBot="1" x14ac:dyDescent="0.4">
      <c r="A142" s="119"/>
      <c r="B142" s="177"/>
      <c r="C142" s="182" t="str">
        <f>C20</f>
        <v>KVOTE- OG FANGSTOVERSIKT</v>
      </c>
      <c r="D142" s="121"/>
      <c r="E142" s="121"/>
      <c r="F142" s="121"/>
      <c r="G142" s="121"/>
      <c r="H142" s="121"/>
      <c r="I142" s="121"/>
      <c r="J142" s="156"/>
    </row>
    <row r="143" spans="1:10" ht="53.25" customHeight="1" thickBot="1" x14ac:dyDescent="0.4">
      <c r="A143" s="63"/>
      <c r="B143" s="209"/>
      <c r="C143" s="322" t="s">
        <v>35</v>
      </c>
      <c r="D143" s="242" t="s">
        <v>34</v>
      </c>
      <c r="E143" s="242" t="s">
        <v>95</v>
      </c>
      <c r="F143" s="242" t="str">
        <f>F22</f>
        <v>FANGST UKE 4</v>
      </c>
      <c r="G143" s="242" t="str">
        <f>G22</f>
        <v>FANGST T.O.M UKE 4</v>
      </c>
      <c r="H143" s="242" t="str">
        <f>H22</f>
        <v>RESTKVOTER UKE 4</v>
      </c>
      <c r="I143" s="242" t="str">
        <f>I22</f>
        <v>FANGST T.O.M. UKE 4 2021</v>
      </c>
      <c r="J143" s="256"/>
    </row>
    <row r="144" spans="1:10" ht="14.15" customHeight="1" x14ac:dyDescent="0.35">
      <c r="A144" s="119"/>
      <c r="B144" s="177"/>
      <c r="C144" s="321" t="s">
        <v>94</v>
      </c>
      <c r="D144" s="320">
        <f>D145+D146+D147</f>
        <v>66192</v>
      </c>
      <c r="E144" s="319"/>
      <c r="F144" s="318">
        <f>F145+F146+F147</f>
        <v>781.12689</v>
      </c>
      <c r="G144" s="318">
        <f>G145+G146+G147</f>
        <v>3943.8433999999997</v>
      </c>
      <c r="H144" s="318">
        <f>H145+H146+H147</f>
        <v>62248.156600000002</v>
      </c>
      <c r="I144" s="318">
        <f>I145+I146+I147</f>
        <v>4179.2772500000001</v>
      </c>
      <c r="J144" s="210"/>
    </row>
    <row r="145" spans="1:10" ht="14.15" customHeight="1" x14ac:dyDescent="0.35">
      <c r="A145" s="119"/>
      <c r="B145" s="177"/>
      <c r="C145" s="317" t="s">
        <v>43</v>
      </c>
      <c r="D145" s="316">
        <v>52954</v>
      </c>
      <c r="E145" s="315"/>
      <c r="F145" s="314">
        <v>287.11464000000001</v>
      </c>
      <c r="G145" s="314">
        <v>3122.94524</v>
      </c>
      <c r="H145" s="314">
        <f>D145-G145</f>
        <v>49831.054759999999</v>
      </c>
      <c r="I145" s="314">
        <v>3872.4951500000002</v>
      </c>
      <c r="J145" s="210"/>
    </row>
    <row r="146" spans="1:10" ht="14.5" x14ac:dyDescent="0.35">
      <c r="A146" s="119"/>
      <c r="B146" s="177"/>
      <c r="C146" s="317" t="s">
        <v>30</v>
      </c>
      <c r="D146" s="316">
        <v>12738</v>
      </c>
      <c r="E146" s="315"/>
      <c r="F146" s="314">
        <v>494.01224999999999</v>
      </c>
      <c r="G146" s="314">
        <v>820.89815999999996</v>
      </c>
      <c r="H146" s="314">
        <f>D146-G146</f>
        <v>11917.101839999999</v>
      </c>
      <c r="I146" s="314">
        <v>306.78210000000001</v>
      </c>
      <c r="J146" s="210"/>
    </row>
    <row r="147" spans="1:10" ht="13.5" customHeight="1" thickBot="1" x14ac:dyDescent="0.4">
      <c r="A147" s="119"/>
      <c r="B147" s="177"/>
      <c r="C147" s="313" t="s">
        <v>93</v>
      </c>
      <c r="D147" s="312">
        <v>500</v>
      </c>
      <c r="E147" s="311"/>
      <c r="F147" s="310"/>
      <c r="G147" s="310"/>
      <c r="H147" s="310">
        <f>D147-G147</f>
        <v>500</v>
      </c>
      <c r="I147" s="310"/>
      <c r="J147" s="210"/>
    </row>
    <row r="148" spans="1:10" ht="14.25" customHeight="1" thickBot="1" x14ac:dyDescent="0.4">
      <c r="A148" s="309"/>
      <c r="B148" s="308"/>
      <c r="C148" s="307" t="s">
        <v>92</v>
      </c>
      <c r="D148" s="306">
        <v>44724</v>
      </c>
      <c r="E148" s="305"/>
      <c r="F148" s="304">
        <v>0.47299999999999998</v>
      </c>
      <c r="G148" s="304">
        <v>100.151</v>
      </c>
      <c r="H148" s="304">
        <f>D148-G148</f>
        <v>44623.849000000002</v>
      </c>
      <c r="I148" s="304">
        <v>142.76</v>
      </c>
      <c r="J148" s="303"/>
    </row>
    <row r="149" spans="1:10" ht="15.75" customHeight="1" thickBot="1" x14ac:dyDescent="0.4">
      <c r="A149" s="119"/>
      <c r="B149" s="177"/>
      <c r="C149" s="277" t="s">
        <v>26</v>
      </c>
      <c r="D149" s="270">
        <f>D150+D155+D158</f>
        <v>69292</v>
      </c>
      <c r="E149" s="272"/>
      <c r="F149" s="302">
        <f>F150+F155+F158</f>
        <v>1374.88959</v>
      </c>
      <c r="G149" s="302">
        <f>G150+G155+G158</f>
        <v>7259.6601499999997</v>
      </c>
      <c r="H149" s="302">
        <f>H150+H155+H158</f>
        <v>62032.339850000004</v>
      </c>
      <c r="I149" s="302">
        <f>I150+I155+I158</f>
        <v>7700.2727699999987</v>
      </c>
      <c r="J149" s="156"/>
    </row>
    <row r="150" spans="1:10" ht="14.15" customHeight="1" x14ac:dyDescent="0.35">
      <c r="A150" s="119"/>
      <c r="B150" s="209"/>
      <c r="C150" s="301" t="s">
        <v>91</v>
      </c>
      <c r="D150" s="300">
        <f>D151+D152+D153+D154</f>
        <v>52297</v>
      </c>
      <c r="E150" s="299"/>
      <c r="F150" s="298">
        <v>1263.7016699999999</v>
      </c>
      <c r="G150" s="298">
        <v>6883.4722599999996</v>
      </c>
      <c r="H150" s="298">
        <f>H151+H152+H153+H154</f>
        <v>45413.527740000005</v>
      </c>
      <c r="I150" s="298">
        <v>6946.885049999999</v>
      </c>
      <c r="J150" s="256"/>
    </row>
    <row r="151" spans="1:10" ht="14.15" customHeight="1" x14ac:dyDescent="0.35">
      <c r="A151" s="295"/>
      <c r="B151" s="297"/>
      <c r="C151" s="285" t="s">
        <v>90</v>
      </c>
      <c r="D151" s="284">
        <v>13881</v>
      </c>
      <c r="E151" s="283"/>
      <c r="F151" s="224">
        <v>266.56466</v>
      </c>
      <c r="G151" s="224">
        <v>1119.63939</v>
      </c>
      <c r="H151" s="224">
        <f>D151-G151</f>
        <v>12761.36061</v>
      </c>
      <c r="I151" s="224">
        <v>1787.92145</v>
      </c>
      <c r="J151" s="296"/>
    </row>
    <row r="152" spans="1:10" ht="14.15" customHeight="1" x14ac:dyDescent="0.35">
      <c r="A152" s="295"/>
      <c r="B152" s="294"/>
      <c r="C152" s="285" t="s">
        <v>89</v>
      </c>
      <c r="D152" s="284">
        <v>14224</v>
      </c>
      <c r="E152" s="283"/>
      <c r="F152" s="224">
        <v>478.48264999999998</v>
      </c>
      <c r="G152" s="224">
        <v>2011.0908899999999</v>
      </c>
      <c r="H152" s="224">
        <f>D152-G152</f>
        <v>12212.909110000001</v>
      </c>
      <c r="I152" s="224">
        <v>1930.8814400000001</v>
      </c>
      <c r="J152" s="293"/>
    </row>
    <row r="153" spans="1:10" ht="14.15" customHeight="1" x14ac:dyDescent="0.35">
      <c r="A153" s="295"/>
      <c r="B153" s="294"/>
      <c r="C153" s="285" t="s">
        <v>88</v>
      </c>
      <c r="D153" s="284">
        <v>12986</v>
      </c>
      <c r="E153" s="283"/>
      <c r="F153" s="224">
        <v>247.34198000000001</v>
      </c>
      <c r="G153" s="224">
        <v>2498.4673199999997</v>
      </c>
      <c r="H153" s="224">
        <f>D153-G153</f>
        <v>10487.53268</v>
      </c>
      <c r="I153" s="224">
        <v>2170.7098099999998</v>
      </c>
      <c r="J153" s="293"/>
    </row>
    <row r="154" spans="1:10" ht="14.15" customHeight="1" x14ac:dyDescent="0.35">
      <c r="A154" s="295"/>
      <c r="B154" s="294"/>
      <c r="C154" s="285" t="s">
        <v>87</v>
      </c>
      <c r="D154" s="284">
        <v>11206</v>
      </c>
      <c r="E154" s="283"/>
      <c r="F154" s="224">
        <v>271.31238000000002</v>
      </c>
      <c r="G154" s="224">
        <v>1254.27466</v>
      </c>
      <c r="H154" s="224">
        <f>D154-G154</f>
        <v>9951.7253400000009</v>
      </c>
      <c r="I154" s="224">
        <v>1057.3723500000001</v>
      </c>
      <c r="J154" s="293"/>
    </row>
    <row r="155" spans="1:10" ht="14.15" customHeight="1" x14ac:dyDescent="0.35">
      <c r="A155" s="292"/>
      <c r="B155" s="286"/>
      <c r="C155" s="291" t="s">
        <v>86</v>
      </c>
      <c r="D155" s="290">
        <f>D157+D156</f>
        <v>7478</v>
      </c>
      <c r="E155" s="289"/>
      <c r="F155" s="288">
        <v>0.64463999999999999</v>
      </c>
      <c r="G155" s="288">
        <v>20.990970000000001</v>
      </c>
      <c r="H155" s="288">
        <f>H156+H157</f>
        <v>7457.0090300000002</v>
      </c>
      <c r="I155" s="288">
        <v>23.442799999999998</v>
      </c>
      <c r="J155" s="287"/>
    </row>
    <row r="156" spans="1:10" ht="14.15" customHeight="1" x14ac:dyDescent="0.35">
      <c r="A156" s="119"/>
      <c r="B156" s="177"/>
      <c r="C156" s="285" t="s">
        <v>85</v>
      </c>
      <c r="D156" s="284">
        <v>6978</v>
      </c>
      <c r="E156" s="283"/>
      <c r="F156" s="224">
        <v>0.5292</v>
      </c>
      <c r="G156" s="224">
        <v>18.38025</v>
      </c>
      <c r="H156" s="224">
        <f>D156-G156</f>
        <v>6959.6197499999998</v>
      </c>
      <c r="I156" s="224">
        <v>23.442799999999998</v>
      </c>
      <c r="J156" s="156"/>
    </row>
    <row r="157" spans="1:10" ht="14.5" x14ac:dyDescent="0.35">
      <c r="A157" s="121"/>
      <c r="B157" s="286"/>
      <c r="C157" s="285" t="s">
        <v>56</v>
      </c>
      <c r="D157" s="284">
        <v>500</v>
      </c>
      <c r="E157" s="283"/>
      <c r="F157" s="224"/>
      <c r="G157" s="224">
        <f>G155-G156</f>
        <v>2.6107200000000006</v>
      </c>
      <c r="H157" s="224">
        <f>D157-G157</f>
        <v>497.38927999999999</v>
      </c>
      <c r="I157" s="224">
        <f>I155-I156</f>
        <v>0</v>
      </c>
      <c r="J157" s="282"/>
    </row>
    <row r="158" spans="1:10" ht="15" thickBot="1" x14ac:dyDescent="0.4">
      <c r="A158" s="121"/>
      <c r="B158" s="177"/>
      <c r="C158" s="281" t="s">
        <v>2</v>
      </c>
      <c r="D158" s="280">
        <v>9517</v>
      </c>
      <c r="E158" s="279"/>
      <c r="F158" s="278">
        <v>110.54328</v>
      </c>
      <c r="G158" s="278">
        <v>355.19691999999998</v>
      </c>
      <c r="H158" s="278">
        <f>D158-G158</f>
        <v>9161.8030799999997</v>
      </c>
      <c r="I158" s="278">
        <v>729.94492000000002</v>
      </c>
      <c r="J158" s="156"/>
    </row>
    <row r="159" spans="1:10" ht="15" thickBot="1" x14ac:dyDescent="0.4">
      <c r="A159" s="121"/>
      <c r="B159" s="177"/>
      <c r="C159" s="277" t="s">
        <v>23</v>
      </c>
      <c r="D159" s="270">
        <v>142</v>
      </c>
      <c r="E159" s="272"/>
      <c r="F159" s="215">
        <v>0.20723</v>
      </c>
      <c r="G159" s="215">
        <v>0.63802999999999999</v>
      </c>
      <c r="H159" s="215">
        <f>D159-G159</f>
        <v>141.36197000000001</v>
      </c>
      <c r="I159" s="215">
        <v>4.4458500000000001</v>
      </c>
      <c r="J159" s="156"/>
    </row>
    <row r="160" spans="1:10" ht="15" thickBot="1" x14ac:dyDescent="0.4">
      <c r="A160" s="121"/>
      <c r="B160" s="177"/>
      <c r="C160" s="273" t="s">
        <v>84</v>
      </c>
      <c r="D160" s="276">
        <v>250</v>
      </c>
      <c r="E160" s="275"/>
      <c r="F160" s="274">
        <v>0</v>
      </c>
      <c r="G160" s="274">
        <v>0</v>
      </c>
      <c r="H160" s="274">
        <f>D160-G160</f>
        <v>250</v>
      </c>
      <c r="I160" s="274">
        <v>0</v>
      </c>
      <c r="J160" s="156"/>
    </row>
    <row r="161" spans="1:10" ht="17" thickBot="1" x14ac:dyDescent="0.4">
      <c r="A161" s="121"/>
      <c r="B161" s="177"/>
      <c r="C161" s="273" t="s">
        <v>83</v>
      </c>
      <c r="D161" s="270">
        <v>2000</v>
      </c>
      <c r="E161" s="272"/>
      <c r="F161" s="215">
        <v>2.2665500000000001</v>
      </c>
      <c r="G161" s="215">
        <v>2000</v>
      </c>
      <c r="H161" s="215">
        <f>D161-G161</f>
        <v>0</v>
      </c>
      <c r="I161" s="215">
        <v>2000</v>
      </c>
      <c r="J161" s="210"/>
    </row>
    <row r="162" spans="1:10" ht="15" thickBot="1" x14ac:dyDescent="0.4">
      <c r="A162" s="121"/>
      <c r="B162" s="177"/>
      <c r="C162" s="269" t="s">
        <v>82</v>
      </c>
      <c r="D162" s="270"/>
      <c r="E162" s="267"/>
      <c r="F162" s="266">
        <v>0</v>
      </c>
      <c r="G162" s="266">
        <v>0</v>
      </c>
      <c r="H162" s="266">
        <f>D162-G162</f>
        <v>0</v>
      </c>
      <c r="I162" s="266"/>
      <c r="J162" s="156"/>
    </row>
    <row r="163" spans="1:10" ht="15" thickBot="1" x14ac:dyDescent="0.4">
      <c r="A163" s="121"/>
      <c r="B163" s="177"/>
      <c r="C163" s="271" t="s">
        <v>81</v>
      </c>
      <c r="D163" s="270">
        <v>57</v>
      </c>
      <c r="E163" s="267"/>
      <c r="F163" s="266"/>
      <c r="G163" s="266"/>
      <c r="H163" s="266">
        <f>D163-G163</f>
        <v>57</v>
      </c>
      <c r="I163" s="266"/>
      <c r="J163" s="156"/>
    </row>
    <row r="164" spans="1:10" ht="15" customHeight="1" thickBot="1" x14ac:dyDescent="0.4">
      <c r="A164" s="121"/>
      <c r="B164" s="177"/>
      <c r="C164" s="269" t="s">
        <v>80</v>
      </c>
      <c r="D164" s="268"/>
      <c r="E164" s="267"/>
      <c r="F164" s="266">
        <v>7.1710000000002765</v>
      </c>
      <c r="G164" s="266">
        <v>51.852999999997337</v>
      </c>
      <c r="H164" s="266">
        <f>D164-G164</f>
        <v>-51.852999999997337</v>
      </c>
      <c r="I164" s="266">
        <v>98.58140000000094</v>
      </c>
      <c r="J164" s="156"/>
    </row>
    <row r="165" spans="1:10" ht="0" hidden="1" customHeight="1" x14ac:dyDescent="0.35">
      <c r="C165" s="265"/>
      <c r="D165" s="8"/>
      <c r="E165" s="264"/>
      <c r="F165" s="8"/>
      <c r="G165" s="8"/>
      <c r="H165" s="8"/>
      <c r="I165" s="263"/>
    </row>
    <row r="166" spans="1:10" ht="14.25" customHeight="1" thickBot="1" x14ac:dyDescent="0.4">
      <c r="A166" s="9"/>
      <c r="B166" s="209"/>
      <c r="C166" s="262" t="s">
        <v>21</v>
      </c>
      <c r="D166" s="261">
        <f>D144+D148+D149+D159+D160+D161+D162+D163+D164</f>
        <v>182657</v>
      </c>
      <c r="E166" s="261"/>
      <c r="F166" s="261">
        <f>F144+F148+F149+F159+F160+F161+F162+F163+F164</f>
        <v>2166.1342600000003</v>
      </c>
      <c r="G166" s="261">
        <f>G144+G148+G149+G159+G160+G161+G162+G163+G164</f>
        <v>13356.145579999997</v>
      </c>
      <c r="H166" s="261">
        <f>H144+H148+H149+H159+H160+H161+H162+H163+H164</f>
        <v>169300.85442000002</v>
      </c>
      <c r="I166" s="261">
        <f>I144+I148+I149+I159+I160+I161+I162+I163+I164</f>
        <v>14125.33727</v>
      </c>
      <c r="J166" s="205"/>
    </row>
    <row r="167" spans="1:10" ht="14.25" customHeight="1" x14ac:dyDescent="0.35">
      <c r="A167" s="9"/>
      <c r="B167" s="209"/>
      <c r="C167" s="260" t="s">
        <v>79</v>
      </c>
      <c r="D167" s="257"/>
      <c r="E167" s="257"/>
      <c r="F167" s="257"/>
      <c r="G167" s="257"/>
      <c r="H167" s="206"/>
      <c r="I167" s="206"/>
      <c r="J167" s="205"/>
    </row>
    <row r="168" spans="1:10" ht="14.25" customHeight="1" x14ac:dyDescent="0.35">
      <c r="A168" s="63"/>
      <c r="B168" s="209"/>
      <c r="C168" s="47" t="s">
        <v>78</v>
      </c>
      <c r="D168" s="257"/>
      <c r="E168" s="257"/>
      <c r="F168" s="257"/>
      <c r="G168" s="257"/>
      <c r="H168" s="206"/>
      <c r="I168" s="9"/>
      <c r="J168" s="256"/>
    </row>
    <row r="169" spans="1:10" ht="14.25" customHeight="1" x14ac:dyDescent="0.35">
      <c r="A169" s="63"/>
      <c r="B169" s="209"/>
      <c r="C169" s="259" t="s">
        <v>77</v>
      </c>
      <c r="D169" s="257"/>
      <c r="E169" s="257"/>
      <c r="F169" s="257"/>
      <c r="G169" s="257"/>
      <c r="H169" s="206"/>
      <c r="I169" s="9"/>
      <c r="J169" s="256"/>
    </row>
    <row r="170" spans="1:10" ht="14.25" customHeight="1" x14ac:dyDescent="0.35">
      <c r="A170" s="63"/>
      <c r="B170" s="209"/>
      <c r="C170" s="258" t="s">
        <v>76</v>
      </c>
      <c r="D170" s="257"/>
      <c r="E170" s="257"/>
      <c r="F170" s="257"/>
      <c r="G170" s="257"/>
      <c r="H170" s="206"/>
      <c r="I170" s="206"/>
      <c r="J170" s="256"/>
    </row>
    <row r="171" spans="1:10" ht="15.5" x14ac:dyDescent="0.35">
      <c r="A171" s="63"/>
      <c r="B171" s="209"/>
      <c r="C171" s="259" t="s">
        <v>75</v>
      </c>
      <c r="D171" s="257"/>
      <c r="E171" s="257"/>
      <c r="F171" s="257"/>
      <c r="G171" s="257"/>
      <c r="H171" s="206"/>
      <c r="I171" s="206"/>
      <c r="J171" s="256"/>
    </row>
    <row r="172" spans="1:10" ht="15.5" x14ac:dyDescent="0.35">
      <c r="A172" s="63"/>
      <c r="B172" s="209"/>
      <c r="C172" s="258" t="s">
        <v>74</v>
      </c>
      <c r="D172" s="257"/>
      <c r="E172" s="257"/>
      <c r="F172" s="257"/>
      <c r="G172" s="257"/>
      <c r="H172" s="206"/>
      <c r="I172" s="206"/>
      <c r="J172" s="256"/>
    </row>
    <row r="173" spans="1:10" ht="12" customHeight="1" thickBot="1" x14ac:dyDescent="0.4">
      <c r="A173" s="119"/>
      <c r="B173" s="125"/>
      <c r="C173" s="123"/>
      <c r="D173" s="255"/>
      <c r="E173" s="255"/>
      <c r="F173" s="254"/>
      <c r="G173" s="254"/>
      <c r="H173" s="123"/>
      <c r="I173" s="123"/>
      <c r="J173" s="122"/>
    </row>
    <row r="174" spans="1:10" ht="12" customHeight="1" thickTop="1" x14ac:dyDescent="0.35">
      <c r="A174" s="119"/>
      <c r="B174" s="121"/>
      <c r="C174" s="197"/>
      <c r="D174" s="181"/>
      <c r="E174" s="181"/>
      <c r="F174" s="181"/>
      <c r="G174" s="181"/>
      <c r="H174" s="121"/>
      <c r="I174" s="121"/>
      <c r="J174" s="121"/>
    </row>
    <row r="175" spans="1:10" ht="12" customHeight="1" x14ac:dyDescent="0.35">
      <c r="A175" s="119"/>
      <c r="B175" s="121"/>
      <c r="C175" s="197"/>
      <c r="D175" s="181"/>
      <c r="E175" s="181"/>
      <c r="F175" s="181"/>
      <c r="G175" s="181"/>
      <c r="H175" s="121"/>
      <c r="I175" s="121"/>
      <c r="J175" s="121"/>
    </row>
    <row r="176" spans="1:10" ht="12" customHeight="1" x14ac:dyDescent="0.35">
      <c r="A176" s="119"/>
      <c r="B176" s="121"/>
      <c r="C176" s="197"/>
      <c r="D176" s="181"/>
      <c r="E176" s="181"/>
      <c r="F176" s="181"/>
      <c r="G176" s="181"/>
      <c r="H176" s="121"/>
      <c r="I176" s="121"/>
      <c r="J176" s="121"/>
    </row>
    <row r="177" spans="1:10" ht="20.25" customHeight="1" x14ac:dyDescent="0.35">
      <c r="A177" s="119"/>
      <c r="B177" s="121"/>
      <c r="C177" s="197"/>
      <c r="D177" s="181"/>
      <c r="E177" s="181"/>
      <c r="F177" s="181"/>
      <c r="G177" s="181"/>
      <c r="H177" s="121"/>
      <c r="I177" s="121"/>
      <c r="J177" s="121"/>
    </row>
    <row r="178" spans="1:10" ht="21.75" customHeight="1" x14ac:dyDescent="0.35">
      <c r="A178" s="119"/>
      <c r="B178" s="252"/>
      <c r="C178" s="253" t="s">
        <v>73</v>
      </c>
      <c r="D178" s="252"/>
      <c r="E178" s="252"/>
      <c r="F178" s="252"/>
      <c r="G178" s="252"/>
      <c r="H178" s="252"/>
      <c r="I178" s="252"/>
      <c r="J178" s="252"/>
    </row>
    <row r="179" spans="1:10" ht="6" customHeight="1" thickBot="1" x14ac:dyDescent="0.4">
      <c r="A179" s="119"/>
      <c r="B179" s="252"/>
      <c r="C179" s="253"/>
      <c r="D179" s="252"/>
      <c r="E179" s="252"/>
      <c r="F179" s="252"/>
      <c r="G179" s="252"/>
      <c r="H179" s="252"/>
      <c r="I179" s="252"/>
      <c r="J179" s="252"/>
    </row>
    <row r="180" spans="1:10" ht="12" customHeight="1" thickTop="1" thickBot="1" x14ac:dyDescent="0.4">
      <c r="A180" s="121"/>
      <c r="B180" s="251"/>
      <c r="C180" s="250"/>
      <c r="D180" s="250"/>
      <c r="E180" s="250"/>
      <c r="F180" s="250"/>
      <c r="G180" s="250"/>
      <c r="H180" s="250"/>
      <c r="I180" s="250"/>
      <c r="J180" s="249"/>
    </row>
    <row r="181" spans="1:10" ht="14.15" customHeight="1" thickBot="1" x14ac:dyDescent="0.4">
      <c r="A181" s="121"/>
      <c r="B181" s="177"/>
      <c r="C181" s="57" t="s">
        <v>46</v>
      </c>
      <c r="D181" s="56"/>
      <c r="E181" s="245"/>
      <c r="F181" s="245"/>
      <c r="G181" s="245"/>
      <c r="H181" s="121"/>
      <c r="I181" s="121"/>
      <c r="J181" s="156"/>
    </row>
    <row r="182" spans="1:10" ht="14.15" customHeight="1" thickBot="1" x14ac:dyDescent="0.4">
      <c r="A182" s="121"/>
      <c r="B182" s="177"/>
      <c r="C182" s="247" t="s">
        <v>72</v>
      </c>
      <c r="D182" s="246">
        <v>12975</v>
      </c>
      <c r="E182" s="245"/>
      <c r="F182" s="245"/>
      <c r="G182" s="245"/>
      <c r="H182" s="121"/>
      <c r="I182" s="121"/>
      <c r="J182" s="156"/>
    </row>
    <row r="183" spans="1:10" ht="14.15" customHeight="1" thickBot="1" x14ac:dyDescent="0.4">
      <c r="A183" s="121"/>
      <c r="B183" s="177"/>
      <c r="C183" s="247" t="s">
        <v>71</v>
      </c>
      <c r="D183" s="246">
        <v>11085</v>
      </c>
      <c r="E183" s="245"/>
      <c r="F183" s="245"/>
      <c r="G183" s="248"/>
      <c r="H183" s="121"/>
      <c r="I183" s="121"/>
      <c r="J183" s="156"/>
    </row>
    <row r="184" spans="1:10" ht="14.15" customHeight="1" thickBot="1" x14ac:dyDescent="0.4">
      <c r="A184" s="121"/>
      <c r="B184" s="177"/>
      <c r="C184" s="247" t="s">
        <v>13</v>
      </c>
      <c r="D184" s="246">
        <v>940</v>
      </c>
      <c r="E184" s="245"/>
      <c r="F184" s="245"/>
      <c r="G184" s="245"/>
      <c r="H184" s="121"/>
      <c r="I184" s="121"/>
      <c r="J184" s="156"/>
    </row>
    <row r="185" spans="1:10" ht="14.15" customHeight="1" thickBot="1" x14ac:dyDescent="0.4">
      <c r="A185" s="121"/>
      <c r="B185" s="177"/>
      <c r="C185" s="247" t="s">
        <v>12</v>
      </c>
      <c r="D185" s="246">
        <v>25000</v>
      </c>
      <c r="E185" s="245"/>
      <c r="F185" s="245"/>
      <c r="G185" s="245"/>
      <c r="H185" s="121"/>
      <c r="I185" s="121"/>
      <c r="J185" s="156"/>
    </row>
    <row r="186" spans="1:10" ht="14.15" customHeight="1" x14ac:dyDescent="0.35">
      <c r="A186" s="121"/>
      <c r="B186" s="177"/>
      <c r="C186" s="160"/>
      <c r="D186" s="114"/>
      <c r="E186" s="245"/>
      <c r="F186" s="245"/>
      <c r="G186" s="245"/>
      <c r="H186" s="121"/>
      <c r="I186" s="121"/>
      <c r="J186" s="156"/>
    </row>
    <row r="187" spans="1:10" ht="3.75" customHeight="1" thickBot="1" x14ac:dyDescent="0.4">
      <c r="A187" s="121"/>
      <c r="B187" s="187"/>
      <c r="C187" s="186"/>
      <c r="D187" s="186"/>
      <c r="E187" s="185"/>
      <c r="F187" s="185"/>
      <c r="G187" s="185"/>
      <c r="H187" s="184"/>
      <c r="I187" s="184"/>
      <c r="J187" s="183"/>
    </row>
    <row r="188" spans="1:10" ht="24.75" customHeight="1" x14ac:dyDescent="0.35">
      <c r="A188" s="121"/>
      <c r="B188" s="177"/>
      <c r="C188" s="182" t="s">
        <v>9</v>
      </c>
      <c r="D188" s="109"/>
      <c r="E188" s="181"/>
      <c r="F188" s="181"/>
      <c r="G188" s="181"/>
      <c r="H188" s="121"/>
      <c r="I188" s="121"/>
      <c r="J188" s="156"/>
    </row>
    <row r="189" spans="1:10" ht="15.75" customHeight="1" thickBot="1" x14ac:dyDescent="0.4">
      <c r="A189" s="121"/>
      <c r="B189" s="204"/>
      <c r="C189" s="202"/>
      <c r="D189" s="202"/>
      <c r="E189" s="202"/>
      <c r="F189" s="202"/>
      <c r="G189" s="202"/>
      <c r="H189" s="202"/>
      <c r="I189" s="202"/>
      <c r="J189" s="201"/>
    </row>
    <row r="190" spans="1:10" ht="61.5" customHeight="1" thickBot="1" x14ac:dyDescent="0.4">
      <c r="A190" s="9"/>
      <c r="B190" s="167"/>
      <c r="C190" s="242" t="s">
        <v>35</v>
      </c>
      <c r="D190" s="244" t="s">
        <v>50</v>
      </c>
      <c r="E190" s="242" t="str">
        <f>F22</f>
        <v>FANGST UKE 4</v>
      </c>
      <c r="F190" s="242" t="str">
        <f>G22</f>
        <v>FANGST T.O.M UKE 4</v>
      </c>
      <c r="G190" s="243" t="str">
        <f>H22</f>
        <v>RESTKVOTER UKE 4</v>
      </c>
      <c r="H190" s="242" t="str">
        <f>I22</f>
        <v>FANGST T.O.M. UKE 4 2021</v>
      </c>
      <c r="I190" s="166"/>
      <c r="J190" s="241"/>
    </row>
    <row r="191" spans="1:10" ht="14.15" customHeight="1" x14ac:dyDescent="0.35">
      <c r="A191" s="121"/>
      <c r="B191" s="163"/>
      <c r="C191" s="240" t="s">
        <v>70</v>
      </c>
      <c r="D191" s="239">
        <v>5082</v>
      </c>
      <c r="E191" s="238">
        <v>14.608079999999999</v>
      </c>
      <c r="F191" s="238">
        <v>58.867930000000001</v>
      </c>
      <c r="G191" s="149">
        <f>D191-F191-F192</f>
        <v>4985.77423</v>
      </c>
      <c r="H191" s="238">
        <v>108.07254</v>
      </c>
      <c r="I191" s="160"/>
      <c r="J191" s="164"/>
    </row>
    <row r="192" spans="1:10" ht="14.15" customHeight="1" x14ac:dyDescent="0.35">
      <c r="A192" s="121"/>
      <c r="B192" s="163"/>
      <c r="C192" s="237" t="s">
        <v>25</v>
      </c>
      <c r="D192" s="236"/>
      <c r="E192" s="234">
        <v>0.43691999999999998</v>
      </c>
      <c r="F192" s="234">
        <v>37.357840000000003</v>
      </c>
      <c r="G192" s="235"/>
      <c r="H192" s="234">
        <v>15.33155</v>
      </c>
      <c r="I192" s="160"/>
      <c r="J192" s="164"/>
    </row>
    <row r="193" spans="1:10" ht="15.65" customHeight="1" thickBot="1" x14ac:dyDescent="0.4">
      <c r="A193" s="121"/>
      <c r="B193" s="163"/>
      <c r="C193" s="233" t="s">
        <v>69</v>
      </c>
      <c r="D193" s="232">
        <v>200</v>
      </c>
      <c r="E193" s="231">
        <v>2.4639999999999999E-2</v>
      </c>
      <c r="F193" s="231">
        <v>0.20047999999999999</v>
      </c>
      <c r="G193" s="231">
        <f>D193-F193</f>
        <v>199.79952</v>
      </c>
      <c r="H193" s="231">
        <v>0.62648999999999999</v>
      </c>
      <c r="I193" s="160"/>
      <c r="J193" s="164"/>
    </row>
    <row r="194" spans="1:10" ht="14.15" customHeight="1" x14ac:dyDescent="0.35">
      <c r="A194" s="138"/>
      <c r="B194" s="142"/>
      <c r="C194" s="230" t="s">
        <v>68</v>
      </c>
      <c r="D194" s="229">
        <v>7622</v>
      </c>
      <c r="E194" s="228">
        <f>E195+E196+E197</f>
        <v>0.38635999999999998</v>
      </c>
      <c r="F194" s="228">
        <f>F195+F196+F197</f>
        <v>4.7785000000000002</v>
      </c>
      <c r="G194" s="228">
        <f>D194-F194</f>
        <v>7617.2214999999997</v>
      </c>
      <c r="H194" s="228">
        <f>H195+H196+H197</f>
        <v>5.6278700000000006</v>
      </c>
      <c r="I194" s="140"/>
      <c r="J194" s="143"/>
    </row>
    <row r="195" spans="1:10" ht="14.15" customHeight="1" x14ac:dyDescent="0.35">
      <c r="A195" s="197"/>
      <c r="B195" s="223"/>
      <c r="C195" s="226" t="s">
        <v>67</v>
      </c>
      <c r="D195" s="225"/>
      <c r="E195" s="224">
        <v>4.1000000000000002E-2</v>
      </c>
      <c r="F195" s="224">
        <v>6.096E-2</v>
      </c>
      <c r="G195" s="224"/>
      <c r="H195" s="224">
        <v>9.4950000000000007E-2</v>
      </c>
      <c r="I195" s="219"/>
      <c r="J195" s="227"/>
    </row>
    <row r="196" spans="1:10" ht="14.15" customHeight="1" x14ac:dyDescent="0.35">
      <c r="A196" s="197"/>
      <c r="B196" s="223"/>
      <c r="C196" s="226" t="s">
        <v>66</v>
      </c>
      <c r="D196" s="225"/>
      <c r="E196" s="224">
        <v>0.25031999999999999</v>
      </c>
      <c r="F196" s="224">
        <v>3.90523</v>
      </c>
      <c r="G196" s="224"/>
      <c r="H196" s="224">
        <v>1.7360500000000001</v>
      </c>
      <c r="I196" s="219"/>
      <c r="J196" s="218"/>
    </row>
    <row r="197" spans="1:10" ht="14.15" customHeight="1" thickBot="1" x14ac:dyDescent="0.4">
      <c r="A197" s="197"/>
      <c r="B197" s="223"/>
      <c r="C197" s="222" t="s">
        <v>65</v>
      </c>
      <c r="D197" s="221"/>
      <c r="E197" s="220">
        <v>9.5039999999999999E-2</v>
      </c>
      <c r="F197" s="220">
        <v>0.81230999999999998</v>
      </c>
      <c r="G197" s="220"/>
      <c r="H197" s="220">
        <v>3.7968700000000002</v>
      </c>
      <c r="I197" s="219"/>
      <c r="J197" s="218"/>
    </row>
    <row r="198" spans="1:10" ht="14.15" customHeight="1" thickBot="1" x14ac:dyDescent="0.4">
      <c r="A198" s="121"/>
      <c r="B198" s="177"/>
      <c r="C198" s="217" t="s">
        <v>48</v>
      </c>
      <c r="D198" s="216">
        <v>71</v>
      </c>
      <c r="E198" s="215"/>
      <c r="F198" s="215"/>
      <c r="G198" s="215">
        <f>D198-F198</f>
        <v>71</v>
      </c>
      <c r="H198" s="215">
        <v>0.62919999999999998</v>
      </c>
      <c r="I198" s="211"/>
      <c r="J198" s="210"/>
    </row>
    <row r="199" spans="1:10" ht="16.5" customHeight="1" thickBot="1" x14ac:dyDescent="0.4">
      <c r="A199" s="121"/>
      <c r="B199" s="177"/>
      <c r="C199" s="214" t="s">
        <v>64</v>
      </c>
      <c r="D199" s="213"/>
      <c r="E199" s="212"/>
      <c r="F199" s="212"/>
      <c r="G199" s="212">
        <v>7.4999999999999997E-3</v>
      </c>
      <c r="H199" s="212"/>
      <c r="I199" s="211"/>
      <c r="J199" s="210"/>
    </row>
    <row r="200" spans="1:10" ht="19.399999999999999" customHeight="1" thickBot="1" x14ac:dyDescent="0.4">
      <c r="A200" s="9"/>
      <c r="B200" s="209"/>
      <c r="C200" s="208" t="s">
        <v>21</v>
      </c>
      <c r="D200" s="207">
        <f>D191+D193+D194+D198</f>
        <v>12975</v>
      </c>
      <c r="E200" s="207">
        <f>E191+E192+E193+E194+E198+E199</f>
        <v>15.456</v>
      </c>
      <c r="F200" s="207">
        <f>F191+F192+F193+F194+F198+F199</f>
        <v>101.20475</v>
      </c>
      <c r="G200" s="207">
        <f>D200-F200</f>
        <v>12873.795249999999</v>
      </c>
      <c r="H200" s="207">
        <f>H191+H192+H193+H194+H198+H199</f>
        <v>130.28764999999999</v>
      </c>
      <c r="I200" s="206"/>
      <c r="J200" s="205"/>
    </row>
    <row r="201" spans="1:10" ht="15.75" customHeight="1" x14ac:dyDescent="0.35">
      <c r="A201" s="121"/>
      <c r="B201" s="204"/>
      <c r="C201" s="203" t="s">
        <v>63</v>
      </c>
      <c r="D201" s="203"/>
      <c r="E201" s="203"/>
      <c r="F201" s="203"/>
      <c r="G201" s="203"/>
      <c r="H201" s="202"/>
      <c r="I201" s="202"/>
      <c r="J201" s="201"/>
    </row>
    <row r="202" spans="1:10" ht="12" customHeight="1" thickBot="1" x14ac:dyDescent="0.4">
      <c r="A202" s="9"/>
      <c r="B202" s="200"/>
      <c r="C202" s="123"/>
      <c r="D202" s="123"/>
      <c r="E202" s="123"/>
      <c r="F202" s="123"/>
      <c r="G202" s="123"/>
      <c r="H202" s="199"/>
      <c r="I202" s="4"/>
      <c r="J202" s="198"/>
    </row>
    <row r="203" spans="1:10" ht="10.5" customHeight="1" thickTop="1" x14ac:dyDescent="0.35">
      <c r="A203" s="8"/>
      <c r="B203" s="121"/>
      <c r="C203" s="197"/>
      <c r="D203" s="181"/>
      <c r="E203" s="181"/>
      <c r="F203" s="181"/>
      <c r="G203" s="181"/>
      <c r="H203" s="121"/>
      <c r="I203" s="121"/>
      <c r="J203" s="121"/>
    </row>
    <row r="204" spans="1:10" ht="10.5" customHeight="1" x14ac:dyDescent="0.35">
      <c r="A204" s="8"/>
      <c r="B204" s="121"/>
      <c r="C204" s="197"/>
      <c r="D204" s="181"/>
      <c r="E204" s="181"/>
      <c r="F204" s="181"/>
      <c r="G204" s="181"/>
      <c r="H204" s="121"/>
      <c r="I204" s="121"/>
      <c r="J204" s="121"/>
    </row>
    <row r="205" spans="1:10" ht="21.75" customHeight="1" x14ac:dyDescent="0.5">
      <c r="A205" s="8"/>
      <c r="B205" s="121"/>
      <c r="C205" s="196" t="s">
        <v>62</v>
      </c>
      <c r="D205" s="181"/>
      <c r="E205" s="181"/>
      <c r="F205" s="181"/>
      <c r="G205" s="181"/>
      <c r="H205" s="121"/>
      <c r="I205" s="121"/>
      <c r="J205" s="121"/>
    </row>
    <row r="206" spans="1:10" ht="21.75" customHeight="1" thickBot="1" x14ac:dyDescent="0.55000000000000004">
      <c r="A206" s="8"/>
      <c r="B206" s="121"/>
      <c r="C206" s="196"/>
      <c r="D206" s="181"/>
      <c r="E206" s="181"/>
      <c r="F206" s="181"/>
      <c r="G206" s="181"/>
      <c r="H206" s="121"/>
      <c r="I206" s="121"/>
      <c r="J206" s="121"/>
    </row>
    <row r="207" spans="1:10" ht="12" customHeight="1" thickTop="1" thickBot="1" x14ac:dyDescent="0.4">
      <c r="A207" s="8"/>
      <c r="B207" s="195"/>
      <c r="C207" s="194"/>
      <c r="D207" s="193"/>
      <c r="E207" s="193"/>
      <c r="F207" s="193"/>
      <c r="G207" s="193"/>
      <c r="H207" s="192"/>
      <c r="I207" s="192"/>
      <c r="J207" s="191"/>
    </row>
    <row r="208" spans="1:10" ht="15" customHeight="1" thickBot="1" x14ac:dyDescent="0.4">
      <c r="A208" s="8"/>
      <c r="B208" s="177"/>
      <c r="C208" s="57" t="s">
        <v>46</v>
      </c>
      <c r="D208" s="56"/>
      <c r="E208" s="8"/>
      <c r="F208" s="8"/>
      <c r="G208" s="181"/>
      <c r="H208" s="121"/>
      <c r="I208" s="121"/>
      <c r="J208" s="156"/>
    </row>
    <row r="209" spans="1:10" ht="15" customHeight="1" x14ac:dyDescent="0.35">
      <c r="A209" s="8"/>
      <c r="B209" s="177"/>
      <c r="C209" s="55" t="s">
        <v>15</v>
      </c>
      <c r="D209" s="54">
        <v>44291</v>
      </c>
      <c r="E209" s="162"/>
      <c r="F209" s="8"/>
      <c r="G209" s="181"/>
      <c r="H209" s="121"/>
      <c r="I209" s="121"/>
      <c r="J209" s="156"/>
    </row>
    <row r="210" spans="1:10" ht="15" customHeight="1" x14ac:dyDescent="0.35">
      <c r="A210" s="8"/>
      <c r="B210" s="177"/>
      <c r="C210" s="53" t="s">
        <v>61</v>
      </c>
      <c r="D210" s="52">
        <v>15198</v>
      </c>
      <c r="E210" s="162"/>
      <c r="F210" s="8"/>
      <c r="G210" s="181"/>
      <c r="H210" s="121"/>
      <c r="I210" s="121"/>
      <c r="J210" s="156"/>
    </row>
    <row r="211" spans="1:10" ht="17" thickBot="1" x14ac:dyDescent="0.4">
      <c r="A211" s="8"/>
      <c r="B211" s="177"/>
      <c r="C211" s="53" t="s">
        <v>60</v>
      </c>
      <c r="D211" s="52">
        <v>7721</v>
      </c>
      <c r="E211" s="162"/>
      <c r="F211" s="8"/>
      <c r="G211" s="181"/>
      <c r="H211" s="121"/>
      <c r="I211" s="121"/>
      <c r="J211" s="156"/>
    </row>
    <row r="212" spans="1:10" ht="11.25" customHeight="1" thickBot="1" x14ac:dyDescent="0.4">
      <c r="A212" s="8"/>
      <c r="B212" s="177"/>
      <c r="C212" s="51" t="s">
        <v>12</v>
      </c>
      <c r="D212" s="50">
        <v>67210</v>
      </c>
      <c r="E212" s="162"/>
      <c r="F212" s="8"/>
      <c r="G212" s="181"/>
      <c r="H212" s="121"/>
      <c r="I212" s="121"/>
      <c r="J212" s="156"/>
    </row>
    <row r="213" spans="1:10" ht="12" customHeight="1" x14ac:dyDescent="0.35">
      <c r="A213" s="121"/>
      <c r="B213" s="177"/>
      <c r="C213" s="190" t="s">
        <v>59</v>
      </c>
      <c r="D213" s="188"/>
      <c r="E213" s="188"/>
      <c r="F213" s="181"/>
      <c r="G213" s="181"/>
      <c r="H213" s="121"/>
      <c r="I213" s="121"/>
      <c r="J213" s="156"/>
    </row>
    <row r="214" spans="1:10" ht="10.5" customHeight="1" x14ac:dyDescent="0.35">
      <c r="A214" s="121"/>
      <c r="B214" s="177"/>
      <c r="C214" s="189" t="s">
        <v>58</v>
      </c>
      <c r="D214" s="188"/>
      <c r="E214" s="188"/>
      <c r="F214" s="181"/>
      <c r="G214" s="181"/>
      <c r="H214" s="121"/>
      <c r="I214" s="121"/>
      <c r="J214" s="156"/>
    </row>
    <row r="215" spans="1:10" ht="12" customHeight="1" x14ac:dyDescent="0.35">
      <c r="A215" s="121"/>
      <c r="B215" s="177"/>
      <c r="C215" s="189" t="s">
        <v>57</v>
      </c>
      <c r="D215" s="188"/>
      <c r="E215" s="188"/>
      <c r="F215" s="181"/>
      <c r="G215" s="181"/>
      <c r="H215" s="121"/>
      <c r="I215" s="121"/>
      <c r="J215" s="156"/>
    </row>
    <row r="216" spans="1:10" ht="12" customHeight="1" thickBot="1" x14ac:dyDescent="0.4">
      <c r="A216" s="121"/>
      <c r="B216" s="187"/>
      <c r="C216" s="185"/>
      <c r="D216" s="186"/>
      <c r="E216" s="186"/>
      <c r="F216" s="185"/>
      <c r="G216" s="185"/>
      <c r="H216" s="185"/>
      <c r="I216" s="184"/>
      <c r="J216" s="183"/>
    </row>
    <row r="217" spans="1:10" ht="23.25" customHeight="1" x14ac:dyDescent="0.35">
      <c r="A217" s="121"/>
      <c r="B217" s="177"/>
      <c r="C217" s="182" t="s">
        <v>9</v>
      </c>
      <c r="D217" s="181"/>
      <c r="E217" s="181"/>
      <c r="F217" s="181"/>
      <c r="G217" s="121"/>
      <c r="H217" s="121"/>
      <c r="I217" s="121"/>
      <c r="J217" s="156"/>
    </row>
    <row r="218" spans="1:10" ht="15" customHeight="1" thickBot="1" x14ac:dyDescent="0.4">
      <c r="A218" s="121"/>
      <c r="B218" s="177"/>
      <c r="C218" s="104"/>
      <c r="D218" s="181"/>
      <c r="E218" s="181"/>
      <c r="F218" s="181"/>
      <c r="G218" s="181"/>
      <c r="H218" s="121"/>
      <c r="I218" s="121"/>
      <c r="J218" s="156"/>
    </row>
    <row r="219" spans="1:10" ht="48.75" customHeight="1" thickBot="1" x14ac:dyDescent="0.4">
      <c r="A219" s="121"/>
      <c r="B219" s="177"/>
      <c r="C219" s="152" t="s">
        <v>35</v>
      </c>
      <c r="D219" s="180" t="s">
        <v>50</v>
      </c>
      <c r="E219" s="152" t="str">
        <f>F22</f>
        <v>FANGST UKE 4</v>
      </c>
      <c r="F219" s="152" t="str">
        <f>G22</f>
        <v>FANGST T.O.M UKE 4</v>
      </c>
      <c r="G219" s="152" t="str">
        <f>H22</f>
        <v>RESTKVOTER UKE 4</v>
      </c>
      <c r="H219" s="152" t="str">
        <f>I22</f>
        <v>FANGST T.O.M. UKE 4 2021</v>
      </c>
      <c r="I219" s="121"/>
      <c r="J219" s="156"/>
    </row>
    <row r="220" spans="1:10" ht="15" customHeight="1" thickBot="1" x14ac:dyDescent="0.4">
      <c r="A220" s="121"/>
      <c r="B220" s="177"/>
      <c r="C220" s="151" t="s">
        <v>38</v>
      </c>
      <c r="D220" s="179">
        <v>44139</v>
      </c>
      <c r="E220" s="179">
        <v>7.2796099999999999</v>
      </c>
      <c r="F220" s="179">
        <v>71.694860000000006</v>
      </c>
      <c r="G220" s="179">
        <f>D220-F220</f>
        <v>44067.305139999997</v>
      </c>
      <c r="H220" s="179">
        <v>2013.7746500000001</v>
      </c>
      <c r="I220" s="175"/>
      <c r="J220" s="156"/>
    </row>
    <row r="221" spans="1:10" ht="15" customHeight="1" thickBot="1" x14ac:dyDescent="0.4">
      <c r="A221" s="121"/>
      <c r="B221" s="177"/>
      <c r="C221" s="147" t="s">
        <v>56</v>
      </c>
      <c r="D221" s="179">
        <v>100</v>
      </c>
      <c r="E221" s="179">
        <v>2.1440000000000001E-2</v>
      </c>
      <c r="F221" s="179">
        <v>2.1440000000000001E-2</v>
      </c>
      <c r="G221" s="179">
        <f>D221-F221</f>
        <v>99.978560000000002</v>
      </c>
      <c r="H221" s="179">
        <v>2.8580000000000001</v>
      </c>
      <c r="I221" s="175"/>
      <c r="J221" s="156"/>
    </row>
    <row r="222" spans="1:10" ht="15.75" customHeight="1" thickBot="1" x14ac:dyDescent="0.4">
      <c r="A222" s="121"/>
      <c r="B222" s="177"/>
      <c r="C222" s="136" t="s">
        <v>48</v>
      </c>
      <c r="D222" s="178">
        <v>52</v>
      </c>
      <c r="E222" s="178"/>
      <c r="F222" s="178"/>
      <c r="G222" s="178">
        <f>D222-F222</f>
        <v>52</v>
      </c>
      <c r="H222" s="178"/>
      <c r="I222" s="175"/>
      <c r="J222" s="156"/>
    </row>
    <row r="223" spans="1:10" ht="16.5" customHeight="1" thickBot="1" x14ac:dyDescent="0.4">
      <c r="A223" s="121"/>
      <c r="B223" s="177"/>
      <c r="C223" s="131" t="s">
        <v>0</v>
      </c>
      <c r="D223" s="176">
        <f>SUM(D220:D222)</f>
        <v>44291</v>
      </c>
      <c r="E223" s="176">
        <f>SUM(E220:E222)</f>
        <v>7.30105</v>
      </c>
      <c r="F223" s="176">
        <f>SUM(F220:F222)</f>
        <v>71.716300000000004</v>
      </c>
      <c r="G223" s="176">
        <f>D223-F223</f>
        <v>44219.2837</v>
      </c>
      <c r="H223" s="176">
        <f>SUM(H220:H222)</f>
        <v>2016.63265</v>
      </c>
      <c r="I223" s="175"/>
      <c r="J223" s="156"/>
    </row>
    <row r="224" spans="1:10" ht="17.149999999999999" customHeight="1" thickBot="1" x14ac:dyDescent="0.4">
      <c r="A224" s="121"/>
      <c r="B224" s="125"/>
      <c r="C224" s="174" t="s">
        <v>55</v>
      </c>
      <c r="D224" s="123"/>
      <c r="E224" s="123"/>
      <c r="F224" s="3"/>
      <c r="G224" s="3"/>
      <c r="H224" s="3"/>
      <c r="I224" s="3"/>
      <c r="J224" s="173"/>
    </row>
    <row r="225" spans="1:10" ht="0" hidden="1" customHeight="1" x14ac:dyDescent="0.35">
      <c r="A225" s="121"/>
      <c r="B225" s="119"/>
      <c r="C225" s="119"/>
      <c r="D225" s="119"/>
      <c r="E225" s="119"/>
      <c r="F225" s="119"/>
      <c r="G225" s="119"/>
      <c r="H225" s="119"/>
      <c r="I225" s="119"/>
      <c r="J225" s="119"/>
    </row>
    <row r="226" spans="1:10" ht="0" hidden="1" customHeight="1" x14ac:dyDescent="0.35">
      <c r="A226" s="121"/>
      <c r="B226" s="119"/>
      <c r="C226" s="119"/>
      <c r="D226" s="119"/>
      <c r="E226" s="119"/>
      <c r="F226" s="119"/>
      <c r="G226" s="119"/>
      <c r="H226" s="119"/>
      <c r="I226" s="119"/>
      <c r="J226" s="119"/>
    </row>
    <row r="227" spans="1:10" ht="0" hidden="1" customHeight="1" x14ac:dyDescent="0.35">
      <c r="A227" s="121"/>
      <c r="B227" s="119"/>
      <c r="C227" s="119"/>
      <c r="D227" s="119"/>
      <c r="E227" s="119"/>
      <c r="F227" s="119"/>
      <c r="G227" s="119"/>
      <c r="H227" s="119"/>
      <c r="I227" s="119"/>
      <c r="J227" s="119"/>
    </row>
    <row r="228" spans="1:10" ht="0" hidden="1" customHeight="1" x14ac:dyDescent="0.35">
      <c r="A228" s="121"/>
      <c r="B228" s="119"/>
      <c r="C228" s="119"/>
      <c r="D228" s="119"/>
      <c r="E228" s="119"/>
      <c r="F228" s="119"/>
      <c r="G228" s="119"/>
      <c r="H228" s="119"/>
      <c r="I228" s="119"/>
      <c r="J228" s="119"/>
    </row>
    <row r="229" spans="1:10" ht="0" hidden="1" customHeight="1" x14ac:dyDescent="0.35">
      <c r="A229" s="121"/>
      <c r="B229" s="119"/>
      <c r="C229" s="119"/>
      <c r="D229" s="119"/>
      <c r="E229" s="119"/>
      <c r="F229" s="119"/>
      <c r="G229" s="119"/>
      <c r="H229" s="119"/>
      <c r="I229" s="119"/>
      <c r="J229" s="119"/>
    </row>
    <row r="230" spans="1:10" ht="0" hidden="1" customHeight="1" x14ac:dyDescent="0.35">
      <c r="A230" s="121"/>
      <c r="B230" s="119"/>
      <c r="C230" s="119"/>
      <c r="D230" s="119"/>
      <c r="E230" s="119"/>
      <c r="F230" s="119"/>
      <c r="G230" s="119"/>
      <c r="H230" s="119"/>
      <c r="I230" s="119"/>
      <c r="J230" s="119"/>
    </row>
    <row r="231" spans="1:10" ht="0" hidden="1" customHeight="1" x14ac:dyDescent="0.35">
      <c r="A231" s="121"/>
      <c r="B231" s="119"/>
      <c r="C231" s="119"/>
      <c r="D231" s="119"/>
      <c r="E231" s="119"/>
      <c r="F231" s="119"/>
      <c r="G231" s="119"/>
      <c r="H231" s="119"/>
      <c r="I231" s="119"/>
      <c r="J231" s="119"/>
    </row>
    <row r="232" spans="1:10" ht="0" hidden="1" customHeight="1" x14ac:dyDescent="0.35">
      <c r="A232" s="121"/>
      <c r="B232" s="119"/>
      <c r="C232" s="119"/>
      <c r="D232" s="119"/>
      <c r="E232" s="119"/>
      <c r="F232" s="119"/>
      <c r="G232" s="119"/>
      <c r="H232" s="119"/>
      <c r="I232" s="119"/>
      <c r="J232" s="119"/>
    </row>
    <row r="233" spans="1:10" ht="0" hidden="1" customHeight="1" x14ac:dyDescent="0.35">
      <c r="A233" s="121"/>
      <c r="B233" s="119"/>
      <c r="C233" s="119"/>
      <c r="D233" s="119"/>
      <c r="E233" s="119"/>
      <c r="F233" s="119"/>
      <c r="G233" s="119"/>
      <c r="H233" s="119"/>
      <c r="I233" s="119"/>
      <c r="J233" s="119"/>
    </row>
    <row r="234" spans="1:10" ht="0" hidden="1" customHeight="1" x14ac:dyDescent="0.35">
      <c r="A234" s="121"/>
      <c r="B234" s="119"/>
      <c r="C234" s="119"/>
      <c r="D234" s="119"/>
      <c r="E234" s="119"/>
      <c r="F234" s="119"/>
      <c r="G234" s="119"/>
      <c r="H234" s="119"/>
      <c r="I234" s="119"/>
      <c r="J234" s="119"/>
    </row>
    <row r="235" spans="1:10" ht="0" hidden="1" customHeight="1" x14ac:dyDescent="0.35">
      <c r="A235" s="121"/>
      <c r="B235" s="119"/>
      <c r="C235" s="119"/>
      <c r="D235" s="119"/>
      <c r="E235" s="119"/>
      <c r="F235" s="119"/>
      <c r="G235" s="119"/>
      <c r="H235" s="119"/>
      <c r="I235" s="119"/>
      <c r="J235" s="119"/>
    </row>
    <row r="236" spans="1:10" ht="0" hidden="1" customHeight="1" x14ac:dyDescent="0.35">
      <c r="A236" s="121"/>
      <c r="B236" s="119"/>
      <c r="C236" s="119"/>
      <c r="D236" s="119"/>
      <c r="E236" s="119"/>
      <c r="F236" s="119"/>
      <c r="G236" s="119"/>
      <c r="H236" s="119"/>
      <c r="I236" s="119"/>
      <c r="J236" s="119"/>
    </row>
    <row r="237" spans="1:10" ht="0" hidden="1" customHeight="1" x14ac:dyDescent="0.35">
      <c r="A237" s="121"/>
      <c r="B237" s="119"/>
      <c r="C237" s="119"/>
      <c r="D237" s="119"/>
      <c r="E237" s="119"/>
      <c r="F237" s="119"/>
      <c r="G237" s="119"/>
      <c r="H237" s="119"/>
      <c r="I237" s="119"/>
      <c r="J237" s="119"/>
    </row>
    <row r="238" spans="1:10" ht="0" hidden="1" customHeight="1" x14ac:dyDescent="0.35">
      <c r="A238" s="121"/>
      <c r="B238" s="119"/>
      <c r="C238" s="119"/>
      <c r="D238" s="119"/>
      <c r="E238" s="119"/>
      <c r="F238" s="119"/>
      <c r="G238" s="119"/>
      <c r="H238" s="119"/>
      <c r="I238" s="119"/>
      <c r="J238" s="119"/>
    </row>
    <row r="239" spans="1:10" ht="0" hidden="1" customHeight="1" x14ac:dyDescent="0.35">
      <c r="A239" s="121"/>
      <c r="B239" s="119"/>
      <c r="C239" s="119"/>
      <c r="D239" s="119"/>
      <c r="E239" s="119"/>
      <c r="F239" s="119"/>
      <c r="G239" s="119"/>
      <c r="H239" s="119"/>
      <c r="I239" s="119"/>
      <c r="J239" s="119"/>
    </row>
    <row r="240" spans="1:10" ht="0" hidden="1" customHeight="1" x14ac:dyDescent="0.35">
      <c r="A240" s="121"/>
      <c r="B240" s="119"/>
      <c r="C240" s="119"/>
      <c r="D240" s="119"/>
      <c r="E240" s="119"/>
      <c r="F240" s="119"/>
      <c r="G240" s="119"/>
      <c r="H240" s="119"/>
      <c r="I240" s="119"/>
      <c r="J240" s="119"/>
    </row>
    <row r="241" spans="1:10" ht="0" hidden="1" customHeight="1" x14ac:dyDescent="0.35">
      <c r="A241" s="121"/>
      <c r="B241" s="119"/>
      <c r="C241" s="119"/>
      <c r="D241" s="119"/>
      <c r="E241" s="119"/>
      <c r="F241" s="119"/>
      <c r="G241" s="119"/>
      <c r="H241" s="119"/>
      <c r="I241" s="119"/>
      <c r="J241" s="119"/>
    </row>
    <row r="242" spans="1:10" ht="0" hidden="1" customHeight="1" x14ac:dyDescent="0.35">
      <c r="A242" s="121"/>
      <c r="B242" s="119"/>
      <c r="C242" s="119"/>
      <c r="D242" s="119"/>
      <c r="E242" s="119"/>
      <c r="F242" s="119"/>
      <c r="G242" s="119"/>
      <c r="H242" s="119"/>
      <c r="I242" s="119"/>
      <c r="J242" s="119"/>
    </row>
    <row r="243" spans="1:10" ht="0" hidden="1" customHeight="1" x14ac:dyDescent="0.35">
      <c r="A243" s="121"/>
      <c r="B243" s="119"/>
      <c r="C243" s="119"/>
      <c r="D243" s="119"/>
      <c r="E243" s="119"/>
      <c r="F243" s="119"/>
      <c r="G243" s="119"/>
      <c r="H243" s="119"/>
      <c r="I243" s="119"/>
      <c r="J243" s="119"/>
    </row>
    <row r="244" spans="1:10" ht="0" hidden="1" customHeight="1" x14ac:dyDescent="0.35">
      <c r="A244" s="121"/>
      <c r="B244" s="119"/>
      <c r="C244" s="119"/>
      <c r="D244" s="119"/>
      <c r="E244" s="119"/>
      <c r="F244" s="119"/>
      <c r="G244" s="119"/>
      <c r="H244" s="119"/>
      <c r="I244" s="119"/>
      <c r="J244" s="119"/>
    </row>
    <row r="245" spans="1:10" ht="0" hidden="1" customHeight="1" x14ac:dyDescent="0.35">
      <c r="A245" s="121"/>
      <c r="B245" s="119"/>
      <c r="C245" s="119"/>
      <c r="D245" s="119"/>
      <c r="E245" s="119"/>
      <c r="F245" s="119"/>
      <c r="G245" s="119"/>
      <c r="H245" s="119"/>
      <c r="I245" s="119"/>
      <c r="J245" s="119"/>
    </row>
    <row r="246" spans="1:10" ht="0" hidden="1" customHeight="1" x14ac:dyDescent="0.35">
      <c r="A246" s="121"/>
      <c r="B246" s="119"/>
      <c r="C246" s="119"/>
      <c r="D246" s="119"/>
      <c r="E246" s="119"/>
      <c r="F246" s="119"/>
      <c r="G246" s="119"/>
      <c r="H246" s="119"/>
      <c r="I246" s="119"/>
      <c r="J246" s="119"/>
    </row>
    <row r="247" spans="1:10" ht="0" hidden="1" customHeight="1" x14ac:dyDescent="0.35">
      <c r="A247" s="121"/>
      <c r="B247" s="119"/>
      <c r="C247" s="119"/>
      <c r="D247" s="119"/>
      <c r="E247" s="119"/>
      <c r="F247" s="119"/>
      <c r="G247" s="119"/>
      <c r="H247" s="119"/>
      <c r="I247" s="119"/>
      <c r="J247" s="119"/>
    </row>
    <row r="248" spans="1:10" ht="0" hidden="1" customHeight="1" x14ac:dyDescent="0.35">
      <c r="A248" s="121"/>
      <c r="B248" s="119"/>
      <c r="C248" s="119"/>
      <c r="D248" s="119"/>
      <c r="E248" s="119"/>
      <c r="F248" s="119"/>
      <c r="G248" s="119"/>
      <c r="H248" s="119"/>
      <c r="I248" s="119"/>
      <c r="J248" s="119"/>
    </row>
    <row r="249" spans="1:10" ht="0" hidden="1" customHeight="1" x14ac:dyDescent="0.35">
      <c r="A249" s="121"/>
      <c r="B249" s="119"/>
      <c r="C249" s="119"/>
      <c r="D249" s="119"/>
      <c r="E249" s="119"/>
      <c r="F249" s="119"/>
      <c r="G249" s="119"/>
      <c r="H249" s="119"/>
      <c r="I249" s="119"/>
      <c r="J249" s="119"/>
    </row>
    <row r="250" spans="1:10" ht="0" hidden="1" customHeight="1" x14ac:dyDescent="0.35">
      <c r="A250" s="121"/>
      <c r="B250" s="119"/>
      <c r="C250" s="119"/>
      <c r="D250" s="119"/>
      <c r="E250" s="119"/>
      <c r="F250" s="119"/>
      <c r="G250" s="119"/>
      <c r="H250" s="119"/>
      <c r="I250" s="119"/>
      <c r="J250" s="119"/>
    </row>
    <row r="251" spans="1:10" ht="0" hidden="1" customHeight="1" x14ac:dyDescent="0.35">
      <c r="A251" s="121"/>
      <c r="B251" s="119"/>
      <c r="C251" s="119"/>
      <c r="D251" s="119"/>
      <c r="E251" s="119"/>
      <c r="F251" s="119"/>
      <c r="G251" s="119"/>
      <c r="H251" s="119"/>
      <c r="I251" s="119"/>
      <c r="J251" s="119"/>
    </row>
    <row r="252" spans="1:10" ht="0" hidden="1" customHeight="1" x14ac:dyDescent="0.35">
      <c r="A252" s="121"/>
      <c r="B252" s="119"/>
      <c r="C252" s="119"/>
      <c r="D252" s="119"/>
      <c r="E252" s="119"/>
      <c r="F252" s="119"/>
      <c r="G252" s="119"/>
      <c r="H252" s="119"/>
      <c r="I252" s="119"/>
      <c r="J252" s="119"/>
    </row>
    <row r="253" spans="1:10" ht="0" hidden="1" customHeight="1" x14ac:dyDescent="0.35">
      <c r="A253" s="121"/>
      <c r="B253" s="119"/>
      <c r="C253" s="119"/>
      <c r="D253" s="119"/>
      <c r="E253" s="119"/>
      <c r="F253" s="119"/>
      <c r="G253" s="119"/>
      <c r="H253" s="119"/>
      <c r="I253" s="119"/>
      <c r="J253" s="119"/>
    </row>
    <row r="254" spans="1:10" ht="0" hidden="1" customHeight="1" x14ac:dyDescent="0.35">
      <c r="A254" s="121"/>
      <c r="B254" s="119"/>
      <c r="C254" s="119"/>
      <c r="D254" s="119"/>
      <c r="E254" s="119"/>
      <c r="F254" s="119"/>
      <c r="G254" s="119"/>
      <c r="H254" s="119"/>
      <c r="I254" s="119"/>
      <c r="J254" s="119"/>
    </row>
    <row r="255" spans="1:10" ht="0" hidden="1" customHeight="1" x14ac:dyDescent="0.35">
      <c r="A255" s="121"/>
      <c r="B255" s="119"/>
      <c r="C255" s="119"/>
      <c r="D255" s="119"/>
      <c r="E255" s="119"/>
      <c r="F255" s="119"/>
      <c r="G255" s="119"/>
      <c r="H255" s="119"/>
      <c r="I255" s="119"/>
      <c r="J255" s="119"/>
    </row>
    <row r="256" spans="1:10" ht="0" hidden="1" customHeight="1" x14ac:dyDescent="0.35">
      <c r="A256" s="121"/>
      <c r="B256" s="119"/>
      <c r="C256" s="119"/>
      <c r="D256" s="119"/>
      <c r="E256" s="119"/>
      <c r="F256" s="119"/>
      <c r="G256" s="119"/>
      <c r="H256" s="119"/>
      <c r="I256" s="119"/>
      <c r="J256" s="119"/>
    </row>
    <row r="257" spans="1:10" ht="0" hidden="1" customHeight="1" x14ac:dyDescent="0.35">
      <c r="A257" s="121"/>
      <c r="B257" s="119"/>
      <c r="C257" s="119"/>
      <c r="D257" s="119"/>
      <c r="E257" s="119"/>
      <c r="F257" s="119"/>
      <c r="G257" s="119"/>
      <c r="H257" s="119"/>
      <c r="I257" s="119"/>
      <c r="J257" s="119"/>
    </row>
    <row r="258" spans="1:10" ht="17.149999999999999" customHeight="1" thickTop="1" x14ac:dyDescent="0.35">
      <c r="A258" s="121"/>
      <c r="B258" s="119"/>
      <c r="C258" s="119"/>
      <c r="D258" s="119"/>
      <c r="E258" s="119"/>
      <c r="F258" s="119"/>
      <c r="G258" s="119"/>
      <c r="H258" s="119"/>
      <c r="I258" s="119"/>
      <c r="J258" s="171"/>
    </row>
    <row r="259" spans="1:10" ht="30" customHeight="1" x14ac:dyDescent="0.35">
      <c r="A259" s="36"/>
      <c r="B259" s="171"/>
      <c r="C259" s="172" t="s">
        <v>54</v>
      </c>
      <c r="D259" s="171"/>
      <c r="E259" s="171"/>
      <c r="F259" s="171"/>
      <c r="G259" s="171"/>
      <c r="H259" s="171"/>
      <c r="I259" s="171"/>
      <c r="J259" s="38"/>
    </row>
    <row r="260" spans="1:10" ht="30" customHeight="1" thickBot="1" x14ac:dyDescent="0.4">
      <c r="A260" s="36"/>
      <c r="B260" s="171"/>
      <c r="C260" s="172"/>
      <c r="D260" s="171"/>
      <c r="E260" s="171"/>
      <c r="F260" s="171"/>
      <c r="G260" s="171"/>
      <c r="H260" s="171"/>
      <c r="I260" s="171"/>
      <c r="J260" s="38"/>
    </row>
    <row r="261" spans="1:10" ht="14.15" customHeight="1" thickTop="1" thickBot="1" x14ac:dyDescent="0.4">
      <c r="A261" s="121"/>
      <c r="B261" s="170"/>
      <c r="C261" s="169"/>
      <c r="D261" s="169"/>
      <c r="E261" s="169"/>
      <c r="F261" s="169"/>
      <c r="G261" s="169"/>
      <c r="H261" s="169"/>
      <c r="I261" s="169"/>
      <c r="J261" s="168"/>
    </row>
    <row r="262" spans="1:10" ht="14.15" customHeight="1" thickBot="1" x14ac:dyDescent="0.4">
      <c r="A262" s="9"/>
      <c r="B262" s="167"/>
      <c r="C262" s="57" t="s">
        <v>46</v>
      </c>
      <c r="D262" s="56"/>
      <c r="E262" s="8"/>
      <c r="F262" s="8"/>
      <c r="G262" s="166"/>
      <c r="H262" s="166"/>
      <c r="I262" s="166"/>
      <c r="J262" s="164"/>
    </row>
    <row r="263" spans="1:10" ht="14.15" customHeight="1" x14ac:dyDescent="0.35">
      <c r="A263" s="121"/>
      <c r="B263" s="163"/>
      <c r="C263" s="55" t="s">
        <v>15</v>
      </c>
      <c r="D263" s="54">
        <v>1870</v>
      </c>
      <c r="E263" s="162"/>
      <c r="F263" s="165"/>
      <c r="G263" s="160"/>
      <c r="H263" s="160"/>
      <c r="I263" s="160"/>
      <c r="J263" s="164"/>
    </row>
    <row r="264" spans="1:10" ht="14.15" customHeight="1" x14ac:dyDescent="0.35">
      <c r="A264" s="121"/>
      <c r="B264" s="163"/>
      <c r="C264" s="53" t="s">
        <v>41</v>
      </c>
      <c r="D264" s="52">
        <v>5934</v>
      </c>
      <c r="E264" s="162"/>
      <c r="F264" s="165"/>
      <c r="G264" s="160"/>
      <c r="H264" s="160"/>
      <c r="I264" s="160"/>
      <c r="J264" s="164"/>
    </row>
    <row r="265" spans="1:10" ht="14.15" customHeight="1" x14ac:dyDescent="0.35">
      <c r="A265" s="121"/>
      <c r="B265" s="163"/>
      <c r="C265" s="53" t="s">
        <v>14</v>
      </c>
      <c r="D265" s="52">
        <v>5060</v>
      </c>
      <c r="E265" s="162"/>
      <c r="F265" s="165"/>
      <c r="G265" s="160"/>
      <c r="H265" s="160"/>
      <c r="I265" s="160"/>
      <c r="J265" s="164"/>
    </row>
    <row r="266" spans="1:10" ht="13.5" customHeight="1" thickBot="1" x14ac:dyDescent="0.4">
      <c r="A266" s="121"/>
      <c r="B266" s="163"/>
      <c r="C266" s="53" t="s">
        <v>13</v>
      </c>
      <c r="D266" s="52">
        <v>382</v>
      </c>
      <c r="E266" s="162"/>
      <c r="F266" s="165"/>
      <c r="G266" s="161"/>
      <c r="H266" s="160"/>
      <c r="I266" s="160"/>
      <c r="J266" s="164"/>
    </row>
    <row r="267" spans="1:10" ht="14.25" customHeight="1" thickBot="1" x14ac:dyDescent="0.4">
      <c r="A267" s="121"/>
      <c r="B267" s="163"/>
      <c r="C267" s="51" t="s">
        <v>12</v>
      </c>
      <c r="D267" s="50">
        <f>SUM(D263:D266)</f>
        <v>13246</v>
      </c>
      <c r="E267" s="162"/>
      <c r="F267" s="8"/>
      <c r="G267" s="161"/>
      <c r="H267" s="160"/>
      <c r="I267" s="160"/>
      <c r="J267" s="102"/>
    </row>
    <row r="268" spans="1:10" ht="14.15" customHeight="1" x14ac:dyDescent="0.35">
      <c r="A268" s="121"/>
      <c r="B268" s="128"/>
      <c r="C268" s="159" t="s">
        <v>53</v>
      </c>
      <c r="D268" s="158"/>
      <c r="E268" s="109"/>
      <c r="F268" s="108"/>
      <c r="G268" s="105"/>
      <c r="H268" s="103"/>
      <c r="I268" s="103"/>
      <c r="J268" s="102"/>
    </row>
    <row r="269" spans="1:10" ht="15" customHeight="1" x14ac:dyDescent="0.35">
      <c r="A269" s="121"/>
      <c r="B269" s="128"/>
      <c r="C269" s="106" t="s">
        <v>52</v>
      </c>
      <c r="D269" s="157"/>
      <c r="E269" s="105"/>
      <c r="F269" s="103"/>
      <c r="G269" s="103"/>
      <c r="H269" s="103"/>
      <c r="I269" s="103"/>
      <c r="J269" s="156"/>
    </row>
    <row r="270" spans="1:10" ht="14.25" customHeight="1" thickBot="1" x14ac:dyDescent="0.4">
      <c r="A270" s="121"/>
      <c r="B270" s="128"/>
      <c r="C270" s="106" t="s">
        <v>51</v>
      </c>
      <c r="D270" s="105"/>
      <c r="E270" s="105"/>
      <c r="F270" s="103"/>
      <c r="G270" s="103"/>
      <c r="H270" s="103"/>
      <c r="I270" s="103"/>
      <c r="J270" s="102"/>
    </row>
    <row r="271" spans="1:10" ht="23.25" customHeight="1" x14ac:dyDescent="0.35">
      <c r="A271" s="121"/>
      <c r="B271" s="45"/>
      <c r="C271" s="44" t="s">
        <v>9</v>
      </c>
      <c r="D271" s="44"/>
      <c r="E271" s="44"/>
      <c r="F271" s="44"/>
      <c r="G271" s="44"/>
      <c r="H271" s="44"/>
      <c r="I271" s="44"/>
      <c r="J271" s="43"/>
    </row>
    <row r="272" spans="1:10" ht="14.15" customHeight="1" thickBot="1" x14ac:dyDescent="0.4">
      <c r="A272" s="121"/>
      <c r="B272" s="155"/>
      <c r="C272" s="154"/>
      <c r="D272" s="154"/>
      <c r="E272" s="154"/>
      <c r="F272" s="154"/>
      <c r="G272" s="154"/>
      <c r="H272" s="154"/>
      <c r="I272" s="154"/>
      <c r="J272" s="102"/>
    </row>
    <row r="273" spans="1:10" ht="54" customHeight="1" thickBot="1" x14ac:dyDescent="0.4">
      <c r="A273" s="121"/>
      <c r="B273" s="128"/>
      <c r="C273" s="152" t="s">
        <v>35</v>
      </c>
      <c r="D273" s="153" t="s">
        <v>50</v>
      </c>
      <c r="E273" s="152" t="str">
        <f>F22</f>
        <v>FANGST UKE 4</v>
      </c>
      <c r="F273" s="152" t="str">
        <f>G22</f>
        <v>FANGST T.O.M UKE 4</v>
      </c>
      <c r="G273" s="152" t="str">
        <f>H22</f>
        <v>RESTKVOTER UKE 4</v>
      </c>
      <c r="H273" s="152" t="str">
        <f>I22</f>
        <v>FANGST T.O.M. UKE 4 2021</v>
      </c>
      <c r="I273" s="103"/>
      <c r="J273" s="143"/>
    </row>
    <row r="274" spans="1:10" ht="14.15" customHeight="1" thickBot="1" x14ac:dyDescent="0.4">
      <c r="A274" s="138"/>
      <c r="B274" s="142"/>
      <c r="C274" s="151" t="s">
        <v>49</v>
      </c>
      <c r="D274" s="150">
        <v>1865</v>
      </c>
      <c r="E274" s="134">
        <v>1.4651400000000001</v>
      </c>
      <c r="F274" s="134">
        <v>9.3833199999999994</v>
      </c>
      <c r="G274" s="149">
        <f>D274-F274-F275</f>
        <v>1817.6311500000002</v>
      </c>
      <c r="H274" s="134">
        <v>16.754159999999999</v>
      </c>
      <c r="I274" s="140"/>
      <c r="J274" s="148"/>
    </row>
    <row r="275" spans="1:10" ht="14.15" customHeight="1" thickBot="1" x14ac:dyDescent="0.4">
      <c r="A275" s="121"/>
      <c r="B275" s="128"/>
      <c r="C275" s="147" t="s">
        <v>42</v>
      </c>
      <c r="D275" s="146"/>
      <c r="E275" s="134">
        <v>13.55264</v>
      </c>
      <c r="F275" s="134">
        <v>37.985529999999997</v>
      </c>
      <c r="G275" s="145"/>
      <c r="H275" s="134">
        <v>56.906010000000002</v>
      </c>
      <c r="I275" s="144"/>
      <c r="J275" s="143"/>
    </row>
    <row r="276" spans="1:10" ht="16" thickBot="1" x14ac:dyDescent="0.4">
      <c r="A276" s="138"/>
      <c r="B276" s="142"/>
      <c r="C276" s="136" t="s">
        <v>48</v>
      </c>
      <c r="D276" s="141">
        <v>5</v>
      </c>
      <c r="E276" s="133">
        <v>0.2205</v>
      </c>
      <c r="F276" s="133">
        <v>0.24299999999999999</v>
      </c>
      <c r="G276" s="134">
        <f>D276-F276</f>
        <v>4.7569999999999997</v>
      </c>
      <c r="H276" s="133">
        <v>0.51149999999999995</v>
      </c>
      <c r="I276" s="140"/>
      <c r="J276" s="139"/>
    </row>
    <row r="277" spans="1:10" ht="18.75" customHeight="1" thickBot="1" x14ac:dyDescent="0.4">
      <c r="A277" s="138"/>
      <c r="B277" s="137"/>
      <c r="C277" s="136" t="s">
        <v>1</v>
      </c>
      <c r="D277" s="135"/>
      <c r="E277" s="133"/>
      <c r="F277" s="133">
        <v>0.02</v>
      </c>
      <c r="G277" s="134"/>
      <c r="H277" s="133">
        <v>0.25081999999999999</v>
      </c>
      <c r="I277" s="132"/>
      <c r="J277" s="102"/>
    </row>
    <row r="278" spans="1:10" ht="14.15" customHeight="1" thickBot="1" x14ac:dyDescent="0.4">
      <c r="A278" s="121"/>
      <c r="B278" s="128"/>
      <c r="C278" s="131" t="s">
        <v>0</v>
      </c>
      <c r="D278" s="130">
        <f>D263</f>
        <v>1870</v>
      </c>
      <c r="E278" s="129">
        <f>SUM(E274:E277)</f>
        <v>15.23828</v>
      </c>
      <c r="F278" s="129">
        <f>SUM(F274:F277)</f>
        <v>47.63185</v>
      </c>
      <c r="G278" s="129">
        <f>D278-F278</f>
        <v>1822.36815</v>
      </c>
      <c r="H278" s="129">
        <f>H274+H275+H276+H277</f>
        <v>74.422489999999996</v>
      </c>
      <c r="I278" s="103"/>
      <c r="J278" s="102"/>
    </row>
    <row r="279" spans="1:10" ht="14.15" customHeight="1" x14ac:dyDescent="0.35">
      <c r="A279" s="121"/>
      <c r="B279" s="128"/>
      <c r="C279" s="127"/>
      <c r="D279" s="126"/>
      <c r="E279" s="126"/>
      <c r="F279" s="126"/>
      <c r="G279" s="126"/>
      <c r="H279" s="126"/>
      <c r="I279" s="103"/>
      <c r="J279" s="102"/>
    </row>
    <row r="280" spans="1:10" ht="14.15" customHeight="1" thickBot="1" x14ac:dyDescent="0.4">
      <c r="A280" s="121"/>
      <c r="B280" s="125"/>
      <c r="C280" s="123"/>
      <c r="D280" s="123"/>
      <c r="E280" s="123"/>
      <c r="F280" s="123"/>
      <c r="G280" s="124"/>
      <c r="H280" s="123"/>
      <c r="I280" s="123"/>
      <c r="J280" s="122"/>
    </row>
    <row r="281" spans="1:10" ht="14.15" customHeight="1" thickTop="1" x14ac:dyDescent="0.35">
      <c r="A281" s="121"/>
    </row>
    <row r="282" spans="1:10" ht="14.15" customHeight="1" x14ac:dyDescent="0.35">
      <c r="A282" s="121"/>
    </row>
    <row r="283" spans="1:10" ht="14.15" customHeight="1" x14ac:dyDescent="0.35">
      <c r="A283" s="121"/>
    </row>
    <row r="284" spans="1:10" ht="14.15" customHeight="1" x14ac:dyDescent="0.35">
      <c r="A284" s="121"/>
    </row>
    <row r="285" spans="1:10" ht="14.15" customHeight="1" x14ac:dyDescent="0.35">
      <c r="A285" s="121"/>
    </row>
    <row r="286" spans="1:10" ht="14.15" customHeight="1" x14ac:dyDescent="0.35">
      <c r="A286" s="121"/>
    </row>
    <row r="287" spans="1:10" ht="14.15" customHeight="1" x14ac:dyDescent="0.35">
      <c r="A287" s="121"/>
    </row>
    <row r="288" spans="1:10" ht="30" customHeight="1" thickBot="1" x14ac:dyDescent="0.55000000000000004">
      <c r="A288" s="6"/>
      <c r="B288" s="119"/>
      <c r="C288" s="120" t="s">
        <v>47</v>
      </c>
      <c r="D288" s="63"/>
      <c r="E288" s="119"/>
      <c r="F288" s="119"/>
      <c r="G288" s="119"/>
      <c r="H288" s="119"/>
      <c r="I288" s="119"/>
      <c r="J288" s="119"/>
    </row>
    <row r="289" spans="1:10" ht="17.149999999999999" customHeight="1" thickTop="1" x14ac:dyDescent="0.35">
      <c r="B289" s="62"/>
      <c r="C289" s="60"/>
      <c r="D289" s="60"/>
      <c r="E289" s="60"/>
      <c r="F289" s="60"/>
      <c r="G289" s="60"/>
      <c r="H289" s="60"/>
      <c r="I289" s="60"/>
      <c r="J289" s="59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118" t="s">
        <v>46</v>
      </c>
      <c r="D291" s="117"/>
      <c r="E291" s="118" t="s">
        <v>45</v>
      </c>
      <c r="F291" s="117"/>
      <c r="G291" s="118" t="s">
        <v>44</v>
      </c>
      <c r="H291" s="117"/>
      <c r="I291" s="8"/>
      <c r="J291" s="7"/>
    </row>
    <row r="292" spans="1:10" ht="14.25" customHeight="1" x14ac:dyDescent="0.35">
      <c r="B292" s="10"/>
      <c r="C292" s="55" t="s">
        <v>15</v>
      </c>
      <c r="D292" s="54">
        <v>22619</v>
      </c>
      <c r="E292" s="116" t="s">
        <v>38</v>
      </c>
      <c r="F292" s="115">
        <v>9109</v>
      </c>
      <c r="G292" s="53" t="s">
        <v>43</v>
      </c>
      <c r="H292" s="113">
        <v>3000</v>
      </c>
      <c r="I292" s="8"/>
      <c r="J292" s="7"/>
    </row>
    <row r="293" spans="1:10" ht="14.25" customHeight="1" x14ac:dyDescent="0.35">
      <c r="B293" s="10"/>
      <c r="C293" s="53" t="s">
        <v>14</v>
      </c>
      <c r="D293" s="52">
        <v>16564</v>
      </c>
      <c r="E293" s="110" t="s">
        <v>42</v>
      </c>
      <c r="F293" s="114">
        <v>8000</v>
      </c>
      <c r="G293" s="53" t="s">
        <v>30</v>
      </c>
      <c r="H293" s="113">
        <v>781</v>
      </c>
      <c r="I293" s="8"/>
      <c r="J293" s="7"/>
    </row>
    <row r="294" spans="1:10" ht="14.25" customHeight="1" x14ac:dyDescent="0.35">
      <c r="B294" s="10"/>
      <c r="C294" s="53" t="s">
        <v>41</v>
      </c>
      <c r="D294" s="52">
        <v>5012</v>
      </c>
      <c r="E294" s="110" t="s">
        <v>27</v>
      </c>
      <c r="F294" s="114">
        <v>5500</v>
      </c>
      <c r="G294" s="53" t="s">
        <v>40</v>
      </c>
      <c r="H294" s="113">
        <v>4103</v>
      </c>
      <c r="I294" s="8"/>
      <c r="J294" s="7"/>
    </row>
    <row r="295" spans="1:10" ht="14.15" customHeight="1" thickBot="1" x14ac:dyDescent="0.4">
      <c r="B295" s="10"/>
      <c r="C295" s="53"/>
      <c r="D295" s="52"/>
      <c r="E295" s="46"/>
      <c r="F295" s="48"/>
      <c r="G295" s="53" t="s">
        <v>29</v>
      </c>
      <c r="H295" s="113">
        <v>1225</v>
      </c>
      <c r="I295" s="8"/>
      <c r="J295" s="7"/>
    </row>
    <row r="296" spans="1:10" ht="14.15" customHeight="1" thickBot="1" x14ac:dyDescent="0.4">
      <c r="B296" s="10"/>
      <c r="C296" s="51" t="s">
        <v>12</v>
      </c>
      <c r="D296" s="50">
        <v>44950</v>
      </c>
      <c r="E296" s="112" t="s">
        <v>39</v>
      </c>
      <c r="F296" s="50">
        <f>F292+F293+F294</f>
        <v>22609</v>
      </c>
      <c r="G296" s="51" t="s">
        <v>38</v>
      </c>
      <c r="H296" s="111">
        <f>SUM(H292:H295)</f>
        <v>9109</v>
      </c>
      <c r="I296" s="8"/>
      <c r="J296" s="7"/>
    </row>
    <row r="297" spans="1:10" ht="13.15" customHeight="1" x14ac:dyDescent="0.35">
      <c r="B297" s="10"/>
      <c r="C297" s="72" t="s">
        <v>37</v>
      </c>
      <c r="D297" s="110"/>
      <c r="E297" s="110"/>
      <c r="F297" s="109"/>
      <c r="G297" s="105"/>
      <c r="H297" s="108"/>
      <c r="I297" s="108"/>
      <c r="J297" s="107"/>
    </row>
    <row r="298" spans="1:10" ht="13.15" customHeight="1" x14ac:dyDescent="0.35">
      <c r="B298" s="10"/>
      <c r="C298" s="106" t="s">
        <v>36</v>
      </c>
      <c r="D298" s="105"/>
      <c r="E298" s="105"/>
      <c r="F298" s="105"/>
      <c r="G298" s="105"/>
      <c r="H298" s="103"/>
      <c r="I298" s="103"/>
      <c r="J298" s="102"/>
    </row>
    <row r="299" spans="1:10" ht="9.75" customHeight="1" x14ac:dyDescent="0.35">
      <c r="B299" s="10"/>
      <c r="C299" s="104"/>
      <c r="D299" s="103"/>
      <c r="E299" s="103"/>
      <c r="F299" s="103"/>
      <c r="G299" s="103"/>
      <c r="H299" s="103"/>
      <c r="I299" s="103"/>
      <c r="J299" s="102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45"/>
      <c r="C301" s="44" t="s">
        <v>9</v>
      </c>
      <c r="D301" s="44"/>
      <c r="E301" s="44"/>
      <c r="F301" s="44"/>
      <c r="G301" s="44"/>
      <c r="H301" s="44"/>
      <c r="I301" s="44"/>
      <c r="J301" s="43"/>
    </row>
    <row r="302" spans="1:10" ht="18.75" customHeight="1" thickBot="1" x14ac:dyDescent="0.4">
      <c r="B302" s="42"/>
      <c r="C302" s="38"/>
      <c r="D302" s="38"/>
      <c r="E302" s="38"/>
      <c r="F302" s="38"/>
      <c r="G302" s="38"/>
      <c r="H302" s="38"/>
      <c r="I302" s="38"/>
      <c r="J302" s="37"/>
    </row>
    <row r="303" spans="1:10" ht="64.5" customHeight="1" thickBot="1" x14ac:dyDescent="0.4">
      <c r="B303" s="10"/>
      <c r="C303" s="99" t="s">
        <v>35</v>
      </c>
      <c r="D303" s="101" t="s">
        <v>34</v>
      </c>
      <c r="E303" s="100" t="s">
        <v>33</v>
      </c>
      <c r="F303" s="99" t="str">
        <f>F22</f>
        <v>FANGST UKE 4</v>
      </c>
      <c r="G303" s="99" t="str">
        <f>G22</f>
        <v>FANGST T.O.M UKE 4</v>
      </c>
      <c r="H303" s="99" t="str">
        <f>H22</f>
        <v>RESTKVOTER UKE 4</v>
      </c>
      <c r="I303" s="99" t="str">
        <f>I22</f>
        <v>FANGST T.O.M. UKE 4 2021</v>
      </c>
      <c r="J303" s="7"/>
    </row>
    <row r="304" spans="1:10" ht="14.15" customHeight="1" x14ac:dyDescent="0.35">
      <c r="A304" s="6"/>
      <c r="B304" s="10"/>
      <c r="C304" s="92" t="s">
        <v>32</v>
      </c>
      <c r="D304" s="91">
        <f>D308+D307+D306+D305</f>
        <v>9109</v>
      </c>
      <c r="E304" s="90"/>
      <c r="F304" s="98">
        <f>F308+F307+F306+F305</f>
        <v>5.9981099999999996</v>
      </c>
      <c r="G304" s="98">
        <f>G308+G307+G306+G305</f>
        <v>61.382860000000001</v>
      </c>
      <c r="H304" s="98">
        <f>H308+H307+H306+H305</f>
        <v>9047.6171400000003</v>
      </c>
      <c r="I304" s="98">
        <f>I308+I307+I306+I305</f>
        <v>170.62287000000001</v>
      </c>
      <c r="J304" s="7"/>
    </row>
    <row r="305" spans="1:10" ht="14.15" customHeight="1" x14ac:dyDescent="0.35">
      <c r="A305" s="6"/>
      <c r="B305" s="10"/>
      <c r="C305" s="97" t="s">
        <v>31</v>
      </c>
      <c r="D305" s="86">
        <v>3000</v>
      </c>
      <c r="E305" s="87"/>
      <c r="F305" s="85"/>
      <c r="G305" s="85"/>
      <c r="H305" s="85">
        <f>D305-G305</f>
        <v>3000</v>
      </c>
      <c r="I305" s="85"/>
      <c r="J305" s="7"/>
    </row>
    <row r="306" spans="1:10" ht="14.15" customHeight="1" x14ac:dyDescent="0.35">
      <c r="A306" s="6"/>
      <c r="B306" s="10"/>
      <c r="C306" s="88" t="s">
        <v>30</v>
      </c>
      <c r="D306" s="86">
        <v>781</v>
      </c>
      <c r="E306" s="87"/>
      <c r="F306" s="85"/>
      <c r="G306" s="85"/>
      <c r="H306" s="85">
        <f>D306-G306</f>
        <v>781</v>
      </c>
      <c r="I306" s="85"/>
      <c r="J306" s="7"/>
    </row>
    <row r="307" spans="1:10" ht="14.15" customHeight="1" x14ac:dyDescent="0.35">
      <c r="A307" s="6"/>
      <c r="B307" s="10"/>
      <c r="C307" s="88" t="s">
        <v>29</v>
      </c>
      <c r="D307" s="86">
        <v>1225</v>
      </c>
      <c r="E307" s="87"/>
      <c r="F307" s="85">
        <v>5.9981099999999996</v>
      </c>
      <c r="G307" s="85">
        <v>59.783659999999998</v>
      </c>
      <c r="H307" s="85">
        <f>D307-G307</f>
        <v>1165.2163399999999</v>
      </c>
      <c r="I307" s="85">
        <v>165.26247000000001</v>
      </c>
      <c r="J307" s="7"/>
    </row>
    <row r="308" spans="1:10" ht="14.15" customHeight="1" thickBot="1" x14ac:dyDescent="0.4">
      <c r="A308" s="6"/>
      <c r="B308" s="10"/>
      <c r="C308" s="96" t="s">
        <v>28</v>
      </c>
      <c r="D308" s="95">
        <v>4103</v>
      </c>
      <c r="E308" s="94"/>
      <c r="F308" s="85"/>
      <c r="G308" s="85">
        <v>1.5992</v>
      </c>
      <c r="H308" s="85">
        <f>D308-G308</f>
        <v>4101.4008000000003</v>
      </c>
      <c r="I308" s="85">
        <v>5.3604000000000003</v>
      </c>
      <c r="J308" s="7"/>
    </row>
    <row r="309" spans="1:10" ht="14.15" customHeight="1" thickBot="1" x14ac:dyDescent="0.4">
      <c r="A309" s="6"/>
      <c r="B309" s="10"/>
      <c r="C309" s="29" t="s">
        <v>27</v>
      </c>
      <c r="D309" s="80">
        <v>5500</v>
      </c>
      <c r="E309" s="93"/>
      <c r="F309" s="77"/>
      <c r="G309" s="77">
        <v>75.513019999999997</v>
      </c>
      <c r="H309" s="77">
        <f>D309-G309</f>
        <v>5424.4869799999997</v>
      </c>
      <c r="I309" s="77">
        <v>4.9000000000000002E-2</v>
      </c>
      <c r="J309" s="7"/>
    </row>
    <row r="310" spans="1:10" ht="14.15" customHeight="1" x14ac:dyDescent="0.35">
      <c r="A310" s="6"/>
      <c r="B310" s="10"/>
      <c r="C310" s="92" t="s">
        <v>26</v>
      </c>
      <c r="D310" s="91">
        <v>8000</v>
      </c>
      <c r="E310" s="90"/>
      <c r="F310" s="89">
        <f>F312+F311</f>
        <v>21.187539999999998</v>
      </c>
      <c r="G310" s="89">
        <f>G312+G311</f>
        <v>130.06658999999999</v>
      </c>
      <c r="H310" s="89">
        <f>D310-G310</f>
        <v>7869.9334099999996</v>
      </c>
      <c r="I310" s="89">
        <f>I312+I311</f>
        <v>655.87802999999997</v>
      </c>
      <c r="J310" s="7"/>
    </row>
    <row r="311" spans="1:10" ht="14.15" customHeight="1" x14ac:dyDescent="0.35">
      <c r="A311" s="6"/>
      <c r="B311" s="10"/>
      <c r="C311" s="88" t="s">
        <v>25</v>
      </c>
      <c r="D311" s="87"/>
      <c r="E311" s="86"/>
      <c r="F311" s="85"/>
      <c r="G311" s="85"/>
      <c r="H311" s="85"/>
      <c r="I311" s="85"/>
      <c r="J311" s="7"/>
    </row>
    <row r="312" spans="1:10" ht="14.15" customHeight="1" thickBot="1" x14ac:dyDescent="0.4">
      <c r="A312" s="6"/>
      <c r="B312" s="10"/>
      <c r="C312" s="84" t="s">
        <v>24</v>
      </c>
      <c r="D312" s="83"/>
      <c r="E312" s="82"/>
      <c r="F312" s="81">
        <v>21.187539999999998</v>
      </c>
      <c r="G312" s="81">
        <v>130.06658999999999</v>
      </c>
      <c r="H312" s="81"/>
      <c r="I312" s="81">
        <v>655.87802999999997</v>
      </c>
      <c r="J312" s="7"/>
    </row>
    <row r="313" spans="1:10" ht="14.15" customHeight="1" thickBot="1" x14ac:dyDescent="0.4">
      <c r="A313" s="6"/>
      <c r="B313" s="10"/>
      <c r="C313" s="29" t="s">
        <v>23</v>
      </c>
      <c r="D313" s="80">
        <v>10</v>
      </c>
      <c r="E313" s="80"/>
      <c r="F313" s="77">
        <v>3.5099999999999999E-2</v>
      </c>
      <c r="G313" s="77">
        <v>9.1800000000000007E-2</v>
      </c>
      <c r="H313" s="77">
        <f>D313-G313</f>
        <v>9.9082000000000008</v>
      </c>
      <c r="I313" s="77">
        <v>0.11205</v>
      </c>
      <c r="J313" s="7"/>
    </row>
    <row r="314" spans="1:10" ht="14.15" customHeight="1" thickBot="1" x14ac:dyDescent="0.4">
      <c r="A314" s="6"/>
      <c r="B314" s="10"/>
      <c r="C314" s="18" t="s">
        <v>22</v>
      </c>
      <c r="D314" s="79"/>
      <c r="E314" s="78"/>
      <c r="F314" s="77">
        <v>0.13955999999999999</v>
      </c>
      <c r="G314" s="77">
        <v>12.05354</v>
      </c>
      <c r="H314" s="77">
        <f>D314-G314</f>
        <v>-12.05354</v>
      </c>
      <c r="I314" s="77">
        <v>1.0950899999999999</v>
      </c>
      <c r="J314" s="7"/>
    </row>
    <row r="315" spans="1:10" ht="19" thickBot="1" x14ac:dyDescent="0.4">
      <c r="A315" s="6"/>
      <c r="B315" s="10"/>
      <c r="C315" s="14" t="s">
        <v>21</v>
      </c>
      <c r="D315" s="76">
        <f>D304+D309+D310+D313+D314</f>
        <v>22619</v>
      </c>
      <c r="E315" s="75"/>
      <c r="F315" s="74">
        <f>F304+F309+F310+F313+F314</f>
        <v>27.360309999999998</v>
      </c>
      <c r="G315" s="74">
        <f>G304+G309+G310+G313+G314</f>
        <v>279.10780999999997</v>
      </c>
      <c r="H315" s="74">
        <f>H304+H309+H310+H313+H314</f>
        <v>22339.892190000002</v>
      </c>
      <c r="I315" s="74">
        <f>I304+I309+I310+I313+I314</f>
        <v>827.75703999999996</v>
      </c>
      <c r="J315" s="7"/>
    </row>
    <row r="316" spans="1:10" ht="14.15" customHeight="1" x14ac:dyDescent="0.35">
      <c r="A316" s="6"/>
      <c r="B316" s="10"/>
      <c r="C316" s="73" t="s">
        <v>20</v>
      </c>
      <c r="D316" s="71"/>
      <c r="E316" s="71"/>
      <c r="F316" s="70"/>
      <c r="G316" s="70"/>
      <c r="H316" s="69"/>
      <c r="I316" s="69"/>
      <c r="J316" s="7"/>
    </row>
    <row r="317" spans="1:10" ht="14.15" customHeight="1" x14ac:dyDescent="0.35">
      <c r="A317" s="6"/>
      <c r="B317" s="10"/>
      <c r="C317" s="72" t="s">
        <v>19</v>
      </c>
      <c r="D317" s="71"/>
      <c r="E317" s="71"/>
      <c r="F317" s="70"/>
      <c r="G317" s="70"/>
      <c r="H317" s="68"/>
      <c r="I317" s="69"/>
      <c r="J317" s="7"/>
    </row>
    <row r="318" spans="1:10" ht="14.15" customHeight="1" x14ac:dyDescent="0.35">
      <c r="A318" s="6"/>
      <c r="B318" s="10"/>
      <c r="C318" s="72" t="s">
        <v>18</v>
      </c>
      <c r="D318" s="71"/>
      <c r="E318" s="71"/>
      <c r="F318" s="70"/>
      <c r="G318" s="70"/>
      <c r="H318" s="69"/>
      <c r="I318" s="68"/>
      <c r="J318" s="7"/>
    </row>
    <row r="319" spans="1:10" ht="15.75" customHeight="1" thickBot="1" x14ac:dyDescent="0.4">
      <c r="A319" s="6"/>
      <c r="B319" s="5"/>
      <c r="C319" s="67"/>
      <c r="D319" s="66"/>
      <c r="E319" s="66"/>
      <c r="F319" s="66"/>
      <c r="G319" s="66"/>
      <c r="H319" s="66"/>
      <c r="I319" s="66"/>
      <c r="J319" s="2"/>
    </row>
    <row r="320" spans="1:10" ht="15.75" customHeight="1" thickTop="1" x14ac:dyDescent="0.35">
      <c r="A320" s="6"/>
      <c r="B320" s="8"/>
      <c r="C320" s="65"/>
      <c r="D320" s="64"/>
      <c r="E320" s="64"/>
      <c r="F320" s="64"/>
      <c r="G320" s="64"/>
      <c r="H320" s="64"/>
      <c r="I320" s="64"/>
      <c r="J320" s="8"/>
    </row>
    <row r="321" spans="1:10" ht="15.75" customHeight="1" x14ac:dyDescent="0.35">
      <c r="A321" s="6"/>
      <c r="B321" s="8"/>
      <c r="C321" s="65"/>
      <c r="D321" s="64"/>
      <c r="E321" s="64"/>
      <c r="F321" s="64"/>
      <c r="G321" s="64"/>
      <c r="H321" s="64"/>
      <c r="I321" s="64"/>
      <c r="J321" s="8"/>
    </row>
    <row r="322" spans="1:10" ht="14.15" customHeight="1" thickBot="1" x14ac:dyDescent="0.4">
      <c r="A322" s="6"/>
      <c r="D322" s="63"/>
    </row>
    <row r="323" spans="1:10" ht="14.15" customHeight="1" thickTop="1" x14ac:dyDescent="0.35">
      <c r="A323" s="6"/>
      <c r="B323" s="62"/>
      <c r="C323" s="60"/>
      <c r="D323" s="61"/>
      <c r="E323" s="60"/>
      <c r="F323" s="60"/>
      <c r="G323" s="60"/>
      <c r="H323" s="60"/>
      <c r="I323" s="60"/>
      <c r="J323" s="59"/>
    </row>
    <row r="324" spans="1:10" ht="14.15" customHeight="1" x14ac:dyDescent="0.35">
      <c r="A324" s="6"/>
      <c r="B324" s="10"/>
      <c r="C324" s="58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57" t="s">
        <v>16</v>
      </c>
      <c r="D326" s="56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55" t="s">
        <v>15</v>
      </c>
      <c r="D327" s="54">
        <v>3155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53" t="s">
        <v>14</v>
      </c>
      <c r="D328" s="52">
        <v>2276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53" t="s">
        <v>13</v>
      </c>
      <c r="D329" s="52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51" t="s">
        <v>12</v>
      </c>
      <c r="D330" s="50">
        <v>5554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49" t="s">
        <v>11</v>
      </c>
      <c r="D331" s="48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47" t="s">
        <v>10</v>
      </c>
      <c r="D332" s="46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45"/>
      <c r="C335" s="44" t="s">
        <v>9</v>
      </c>
      <c r="D335" s="44"/>
      <c r="E335" s="44"/>
      <c r="F335" s="44"/>
      <c r="G335" s="44"/>
      <c r="H335" s="44"/>
      <c r="I335" s="44"/>
      <c r="J335" s="43"/>
    </row>
    <row r="336" spans="1:10" ht="78" customHeight="1" thickBot="1" x14ac:dyDescent="0.4">
      <c r="A336" s="36"/>
      <c r="B336" s="42"/>
      <c r="C336" s="39" t="s">
        <v>8</v>
      </c>
      <c r="D336" s="41" t="s">
        <v>7</v>
      </c>
      <c r="E336" s="39" t="str">
        <f>F22</f>
        <v>FANGST UKE 4</v>
      </c>
      <c r="F336" s="39" t="str">
        <f>G22</f>
        <v>FANGST T.O.M UKE 4</v>
      </c>
      <c r="G336" s="40" t="str">
        <f>H22</f>
        <v>RESTKVOTER UKE 4</v>
      </c>
      <c r="H336" s="39" t="str">
        <f>I22</f>
        <v>FANGST T.O.M. UKE 4 2021</v>
      </c>
      <c r="I336" s="38"/>
      <c r="J336" s="37"/>
    </row>
    <row r="337" spans="1:10" ht="14.15" customHeight="1" thickBot="1" x14ac:dyDescent="0.4">
      <c r="A337" s="36"/>
      <c r="B337" s="10"/>
      <c r="C337" s="29" t="s">
        <v>6</v>
      </c>
      <c r="D337" s="33">
        <v>2103</v>
      </c>
      <c r="E337" s="32">
        <f>E339+E338</f>
        <v>82.359480000000005</v>
      </c>
      <c r="F337" s="32">
        <f>F339+F338</f>
        <v>336.39431999999999</v>
      </c>
      <c r="G337" s="27">
        <f>D337-F337</f>
        <v>1766.6056800000001</v>
      </c>
      <c r="H337" s="32">
        <f>SUM(H338:H339)</f>
        <v>541.32529</v>
      </c>
      <c r="I337" s="8"/>
      <c r="J337" s="7"/>
    </row>
    <row r="338" spans="1:10" ht="14.15" customHeight="1" thickBot="1" x14ac:dyDescent="0.4">
      <c r="A338" s="6"/>
      <c r="B338" s="10"/>
      <c r="C338" s="22" t="s">
        <v>3</v>
      </c>
      <c r="D338" s="31"/>
      <c r="E338" s="35">
        <v>71.648880000000005</v>
      </c>
      <c r="F338" s="35">
        <v>288.53262000000001</v>
      </c>
      <c r="G338" s="24"/>
      <c r="H338" s="35">
        <v>478.63873999999998</v>
      </c>
      <c r="I338" s="8"/>
      <c r="J338" s="7"/>
    </row>
    <row r="339" spans="1:10" ht="14.15" customHeight="1" thickBot="1" x14ac:dyDescent="0.4">
      <c r="A339" s="6"/>
      <c r="B339" s="10"/>
      <c r="C339" s="22" t="s">
        <v>2</v>
      </c>
      <c r="D339" s="30"/>
      <c r="E339" s="34">
        <v>10.710599999999999</v>
      </c>
      <c r="F339" s="34">
        <v>47.861699999999999</v>
      </c>
      <c r="G339" s="20"/>
      <c r="H339" s="34">
        <v>62.686549999999997</v>
      </c>
      <c r="I339" s="8"/>
      <c r="J339" s="7"/>
    </row>
    <row r="340" spans="1:10" ht="14.15" customHeight="1" thickBot="1" x14ac:dyDescent="0.4">
      <c r="A340" s="6"/>
      <c r="B340" s="10"/>
      <c r="C340" s="29" t="s">
        <v>5</v>
      </c>
      <c r="D340" s="33">
        <v>1052</v>
      </c>
      <c r="E340" s="32">
        <f>SUM(E341:E342)</f>
        <v>0</v>
      </c>
      <c r="F340" s="32">
        <f>SUM(F341:F342)</f>
        <v>0</v>
      </c>
      <c r="G340" s="27">
        <f>D340-F340</f>
        <v>1052</v>
      </c>
      <c r="H340" s="32">
        <f>SUM(H341:H342)</f>
        <v>0</v>
      </c>
      <c r="I340" s="8"/>
      <c r="J340" s="7"/>
    </row>
    <row r="341" spans="1:10" ht="14.15" customHeight="1" thickBot="1" x14ac:dyDescent="0.4">
      <c r="A341" s="6"/>
      <c r="B341" s="10"/>
      <c r="C341" s="22" t="s">
        <v>3</v>
      </c>
      <c r="D341" s="31"/>
      <c r="E341" s="23"/>
      <c r="F341" s="23"/>
      <c r="G341" s="24"/>
      <c r="H341" s="23"/>
      <c r="I341" s="8"/>
      <c r="J341" s="7"/>
    </row>
    <row r="342" spans="1:10" ht="14.15" customHeight="1" thickBot="1" x14ac:dyDescent="0.4">
      <c r="A342" s="6"/>
      <c r="B342" s="10"/>
      <c r="C342" s="22" t="s">
        <v>2</v>
      </c>
      <c r="D342" s="30"/>
      <c r="E342" s="23"/>
      <c r="F342" s="23"/>
      <c r="G342" s="20"/>
      <c r="H342" s="23"/>
      <c r="I342" s="8"/>
      <c r="J342" s="7"/>
    </row>
    <row r="343" spans="1:10" ht="14.15" customHeight="1" thickBot="1" x14ac:dyDescent="0.4">
      <c r="A343" s="6"/>
      <c r="B343" s="10"/>
      <c r="C343" s="29" t="s">
        <v>4</v>
      </c>
      <c r="D343" s="28"/>
      <c r="E343" s="26">
        <f>SUM(E344:E345)</f>
        <v>0</v>
      </c>
      <c r="F343" s="26">
        <f>SUM(F344:F345)</f>
        <v>0</v>
      </c>
      <c r="G343" s="27">
        <f>D343-F343</f>
        <v>0</v>
      </c>
      <c r="H343" s="26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2" t="s">
        <v>3</v>
      </c>
      <c r="D344" s="25"/>
      <c r="E344" s="23"/>
      <c r="F344" s="23"/>
      <c r="G344" s="24"/>
      <c r="H344" s="23"/>
      <c r="I344" s="8"/>
      <c r="J344" s="7"/>
    </row>
    <row r="345" spans="1:10" ht="14.15" customHeight="1" thickBot="1" x14ac:dyDescent="0.4">
      <c r="A345" s="6"/>
      <c r="B345" s="10"/>
      <c r="C345" s="22" t="s">
        <v>2</v>
      </c>
      <c r="D345" s="21"/>
      <c r="E345" s="19"/>
      <c r="F345" s="19"/>
      <c r="G345" s="20"/>
      <c r="H345" s="19"/>
      <c r="I345" s="8"/>
      <c r="J345" s="7"/>
    </row>
    <row r="346" spans="1:10" ht="14.15" customHeight="1" thickBot="1" x14ac:dyDescent="0.4">
      <c r="A346" s="6"/>
      <c r="B346" s="10"/>
      <c r="C346" s="18" t="s">
        <v>1</v>
      </c>
      <c r="D346" s="17"/>
      <c r="E346" s="15"/>
      <c r="F346" s="15"/>
      <c r="G346" s="16"/>
      <c r="H346" s="15"/>
      <c r="I346" s="8"/>
      <c r="J346" s="7"/>
    </row>
    <row r="347" spans="1:10" ht="14.15" customHeight="1" thickBot="1" x14ac:dyDescent="0.4">
      <c r="A347" s="6"/>
      <c r="B347" s="10"/>
      <c r="C347" s="14" t="s">
        <v>0</v>
      </c>
      <c r="D347" s="13">
        <f>D337+D340+D343</f>
        <v>3155</v>
      </c>
      <c r="E347" s="11">
        <f>E337+E340+E343+E346</f>
        <v>82.359480000000005</v>
      </c>
      <c r="F347" s="11">
        <f>F337+F340+F343+F346</f>
        <v>336.39431999999999</v>
      </c>
      <c r="G347" s="12">
        <f>SUM(G337:G346)</f>
        <v>2818.6056800000001</v>
      </c>
      <c r="H347" s="11">
        <f>H337+H340+H343+H346</f>
        <v>541.32529</v>
      </c>
      <c r="I347" s="8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134:D134"/>
    <mergeCell ref="E134:F134"/>
    <mergeCell ref="G134:H134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326:D326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4
&amp;"-,Normal"&amp;11(iht. motatte landings- og sluttsedler fra fiskesalgslagene; alle tallstørrelser i hele tonn)&amp;R30.01.2022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Maldonado</dc:creator>
  <cp:lastModifiedBy>Alejandro Maldonado</cp:lastModifiedBy>
  <dcterms:created xsi:type="dcterms:W3CDTF">2022-02-01T14:43:21Z</dcterms:created>
  <dcterms:modified xsi:type="dcterms:W3CDTF">2022-02-01T14:51:46Z</dcterms:modified>
</cp:coreProperties>
</file>