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19_2017" sheetId="1" r:id="rId1"/>
  </sheets>
  <definedNames>
    <definedName name="Z_14D440E4_F18A_4F78_9989_38C1B133222D_.wvu.Cols" localSheetId="0" hidden="1">UKE_19_2017!#REF!</definedName>
    <definedName name="Z_14D440E4_F18A_4F78_9989_38C1B133222D_.wvu.PrintArea" localSheetId="0" hidden="1">UKE_19_2017!$B$1:$M$214</definedName>
    <definedName name="Z_14D440E4_F18A_4F78_9989_38C1B133222D_.wvu.Rows" localSheetId="0" hidden="1">UKE_19_2017!$326:$1048576,UKE_19_2017!$215:$325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33" i="1" l="1"/>
  <c r="I29" i="1" l="1"/>
  <c r="I28" i="1"/>
  <c r="I27" i="1"/>
  <c r="I26" i="1"/>
  <c r="F33" i="1" l="1"/>
  <c r="G33" i="1"/>
  <c r="G34" i="1" l="1"/>
  <c r="G30" i="1" l="1"/>
  <c r="H127" i="1" l="1"/>
  <c r="H98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0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<sst xmlns="http://schemas.openxmlformats.org/spreadsheetml/2006/main" count="225" uniqueCount="112">
  <si>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</si>
  <si>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</si>
  <si>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</si>
  <si>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</si>
  <si>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</si>
  <si>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</si>
  <si>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</si>
  <si>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</si>
  <si>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</si>
  <si>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</si>
  <si>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</si>
  <si>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</si>
  <si>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</si>
  <si>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</si>
  <si>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</si>
  <si>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</si>
  <si>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</si>
  <si>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</si>
  <si>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</si>
  <si>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</si>
  <si>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</si>
  <si>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</si>
  <si>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</si>
  <si>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</si>
  <si>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</si>
  <si>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</si>
  <si>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</si>
  <si>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</si>
  <si>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</si>
  <si>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</si>
  <si>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</si>
  <si>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</si>
  <si>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</si>
  <si>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</si>
  <si>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</si>
  <si>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</si>
  <si>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</si>
  <si>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</si>
  <si>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</si>
  <si>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</si>
  <si>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</si>
  <si>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</si>
  <si>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</si>
  <si>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</si>
  <si>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</si>
  <si>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</si>
  <si>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</si>
  <si>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</si>
  <si>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</si>
  <si>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</si>
  <si>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</si>
  <si>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</si>
  <si>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</si>
  <si>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</si>
  <si>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</si>
  <si>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</si>
  <si>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</si>
  <si>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</si>
  <si>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</si>
  <si>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</si>
  <si>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</si>
  <si>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</si>
  <si>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</si>
  <si>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</si>
  <si>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</si>
  <si>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</si>
  <si>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</si>
  <si>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</si>
  <si>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</si>
  <si>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</si>
  <si>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</si>
  <si>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</si>
  <si>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</si>
  <si>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</si>
  <si>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</si>
  <si>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</si>
  <si>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</si>
  <si>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</si>
  <si>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</si>
  <si>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</si>
  <si>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</si>
  <si>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</si>
  <si>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</si>
  <si>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</si>
  <si>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</si>
  <si>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</si>
  <si>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</si>
  <si>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</si>
  <si>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</si>
  <si>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</si>
  <si>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</si>
  <si>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</si>
  <si>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</si>
  <si>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</si>
  <si>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</si>
  <si>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</si>
  <si>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</si>
  <si>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</si>
  <si>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</si>
  <si>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</si>
  <si>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</si>
  <si>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</si>
  <si>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</si>
  <si>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</si>
  <si>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</si>
  <si>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</si>
  <si>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19</t>
  </si>
  <si>
    <t>LANDET KVANTUM T.O.M UKE 19</t>
  </si>
  <si>
    <t>LANDET KVANTUM T.O.M. UKE 19 2016</t>
  </si>
  <si>
    <r>
      <t xml:space="preserve">3 </t>
    </r>
    <r>
      <rPr>
        <sz val="9"/>
        <color theme="1"/>
        <rFont val="Calibri"/>
        <family val="2"/>
      </rPr>
      <t>Registrert rekreasjonsfiske utgjør 868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</si>
  <si>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35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</si>
  <si>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131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</si>
</sst>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65" fillId="0" borderId="0" xfId="0" applyFont="1"/>
    <xf numFmtId="0" fontId="65" fillId="0" borderId="87" xfId="0" applyFont="1" applyBorder="1"/>
    <xf numFmtId="0" fontId="65" fillId="0" borderId="80" xfId="0" applyFont="1" applyBorder="1"/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I34" sqref="I34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1" t="s">
        <v>88</v>
      </c>
      <c r="C2" s="442"/>
      <c r="D2" s="442"/>
      <c r="E2" s="442"/>
      <c r="F2" s="442"/>
      <c r="G2" s="442"/>
      <c r="H2" s="442"/>
      <c r="I2" s="442"/>
      <c r="J2" s="442"/>
      <c r="K2" s="443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6"/>
      <c r="C7" s="427"/>
      <c r="D7" s="427"/>
      <c r="E7" s="427"/>
      <c r="F7" s="427"/>
      <c r="G7" s="427"/>
      <c r="H7" s="427"/>
      <c r="I7" s="427"/>
      <c r="J7" s="427"/>
      <c r="K7" s="428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1017.6416</v>
      </c>
      <c r="G21" s="346">
        <f>G22+G23</f>
        <v>40338.605900000002</v>
      </c>
      <c r="H21" s="346"/>
      <c r="I21" s="346">
        <f>I23+I22</f>
        <v>90570.394100000005</v>
      </c>
      <c r="J21" s="347">
        <f>J23+J22</f>
        <v>45449.227700000003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1015.6136</v>
      </c>
      <c r="G22" s="348">
        <v>40049.3024</v>
      </c>
      <c r="H22" s="348"/>
      <c r="I22" s="348">
        <f>E22-G22</f>
        <v>90109.6976</v>
      </c>
      <c r="J22" s="349">
        <v>44797.845800000003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2.028</v>
      </c>
      <c r="G23" s="350">
        <v>289.30349999999999</v>
      </c>
      <c r="H23" s="350"/>
      <c r="I23" s="348">
        <f>E23-G23</f>
        <v>460.69650000000001</v>
      </c>
      <c r="J23" s="351">
        <v>651.38189999999997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4752.8465000000006</v>
      </c>
      <c r="G24" s="346">
        <f>G25+G31+G32</f>
        <v>214630.02255000002</v>
      </c>
      <c r="H24" s="346"/>
      <c r="I24" s="346">
        <f>I25+I31+I32</f>
        <v>54299.977450000006</v>
      </c>
      <c r="J24" s="347">
        <f>J25+J31+J32</f>
        <v>215579.56735000003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4493.6644000000006</v>
      </c>
      <c r="G25" s="352">
        <f>G26+G27+G28+G29</f>
        <v>176654.02695</v>
      </c>
      <c r="H25" s="352"/>
      <c r="I25" s="352">
        <f>I26+I27+I28+I29+I30</f>
        <v>35506.973050000001</v>
      </c>
      <c r="J25" s="353">
        <f>J26+J27+J28+J29+J30</f>
        <v>174081.28795000003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335.35539999999997</v>
      </c>
      <c r="G26" s="354">
        <v>46721.356800000001</v>
      </c>
      <c r="H26" s="412">
        <v>182</v>
      </c>
      <c r="I26" s="354">
        <f>E26-G26+H26</f>
        <v>6521.6431999999986</v>
      </c>
      <c r="J26" s="355">
        <v>46579.9211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913.51049999999998</v>
      </c>
      <c r="G27" s="354">
        <v>48860.155500000001</v>
      </c>
      <c r="H27" s="412">
        <v>379</v>
      </c>
      <c r="I27" s="354">
        <f>E27-G27+H27</f>
        <v>4005.8444999999992</v>
      </c>
      <c r="J27" s="355">
        <v>47279.713300000003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2116.8802000000001</v>
      </c>
      <c r="G28" s="354">
        <v>49510.526899999997</v>
      </c>
      <c r="H28" s="412">
        <v>920</v>
      </c>
      <c r="I28" s="354">
        <f>E28-G28+H28</f>
        <v>6973.4731000000029</v>
      </c>
      <c r="J28" s="355">
        <v>46284.947549999997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1127.9183</v>
      </c>
      <c r="G29" s="354">
        <v>31561.98775</v>
      </c>
      <c r="H29" s="411">
        <v>666</v>
      </c>
      <c r="I29" s="354">
        <f>E29-G29+H29</f>
        <v>2953.0122499999998</v>
      </c>
      <c r="J29" s="355">
        <v>33936.705999999998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>
        <v>1184</v>
      </c>
      <c r="G30" s="354">
        <f>SUM(H26:H29)</f>
        <v>2147</v>
      </c>
      <c r="H30" s="354"/>
      <c r="I30" s="354">
        <f t="shared" ref="I30:I31" si="0">E30-G30</f>
        <v>15053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0.28499999999999998</v>
      </c>
      <c r="G31" s="352">
        <v>13216.007600000001</v>
      </c>
      <c r="H31" s="352"/>
      <c r="I31" s="352">
        <f t="shared" si="0"/>
        <v>21267.992399999999</v>
      </c>
      <c r="J31" s="353">
        <v>12555.807500000001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258.89710000000002</v>
      </c>
      <c r="G32" s="352">
        <f>G33</f>
        <v>24759.988000000001</v>
      </c>
      <c r="H32" s="352"/>
      <c r="I32" s="352">
        <f>I33+I34</f>
        <v>-2474.9880000000012</v>
      </c>
      <c r="J32" s="353">
        <f>J33</f>
        <v>28942.4719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343.8971-F37</f>
        <v>258.89710000000002</v>
      </c>
      <c r="G33" s="354">
        <f>27780.988-G37</f>
        <v>24759.988000000001</v>
      </c>
      <c r="H33" s="410">
        <v>146</v>
      </c>
      <c r="I33" s="354">
        <f>E33-G33+H33</f>
        <v>-4428.9880000000012</v>
      </c>
      <c r="J33" s="355">
        <v>28942.4719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>
        <v>87</v>
      </c>
      <c r="G34" s="357">
        <f>H33</f>
        <v>146</v>
      </c>
      <c r="H34" s="357"/>
      <c r="I34" s="357">
        <f>E34-G34</f>
        <v>1954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86.195999999999998</v>
      </c>
      <c r="G35" s="359">
        <v>2510.4137500000002</v>
      </c>
      <c r="H35" s="359"/>
      <c r="I35" s="359">
        <f>E35-G35</f>
        <v>1489.5862499999998</v>
      </c>
      <c r="J35" s="360">
        <v>3065.0351500000002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4.7000000000000002E-3</v>
      </c>
      <c r="G36" s="333">
        <v>391.80860000000001</v>
      </c>
      <c r="H36" s="333"/>
      <c r="I36" s="359">
        <f>E36-G36</f>
        <v>295.19139999999999</v>
      </c>
      <c r="J36" s="340">
        <v>376.66590000000002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85</v>
      </c>
      <c r="G37" s="333">
        <v>3021</v>
      </c>
      <c r="H37" s="409"/>
      <c r="I37" s="359">
        <f>E37-G37</f>
        <v>-21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10.7211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5952.4099000000006</v>
      </c>
      <c r="G40" s="199">
        <f>G21+G24+G35+G36+G37+G38+G39</f>
        <v>267891.85080000001</v>
      </c>
      <c r="H40" s="199">
        <f>H26+H27+H28+H29+H33</f>
        <v>2293</v>
      </c>
      <c r="I40" s="199">
        <f>I21+I24+I35+I36+I37+I38+I39</f>
        <v>146634.14920000001</v>
      </c>
      <c r="J40" s="211">
        <f>J21+J24+J35+J36+J37+J38+J39</f>
        <v>271470.49610000005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6" t="s">
        <v>1</v>
      </c>
      <c r="C47" s="427"/>
      <c r="D47" s="427"/>
      <c r="E47" s="427"/>
      <c r="F47" s="427"/>
      <c r="G47" s="427"/>
      <c r="H47" s="427"/>
      <c r="I47" s="427"/>
      <c r="J47" s="427"/>
      <c r="K47" s="428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3" t="s">
        <v>2</v>
      </c>
      <c r="D49" s="414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19</v>
      </c>
      <c r="F56" s="196" t="str">
        <f>G20</f>
        <v>LANDET KVANTUM T.O.M UKE 19</v>
      </c>
      <c r="G56" s="196" t="str">
        <f>I20</f>
        <v>RESTKVOTER</v>
      </c>
      <c r="H56" s="197" t="str">
        <f>J20</f>
        <v>LANDET KVANTUM T.O.M. UKE 19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33"/>
      <c r="E57" s="365">
        <v>44.484400000000001</v>
      </c>
      <c r="F57" s="365">
        <v>202.78319999999999</v>
      </c>
      <c r="G57" s="438"/>
      <c r="H57" s="242">
        <v>219.297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4"/>
      <c r="E58" s="366"/>
      <c r="F58" s="366">
        <v>454.8766</v>
      </c>
      <c r="G58" s="439"/>
      <c r="H58" s="324">
        <v>285.88619999999997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5"/>
      <c r="E59" s="367">
        <v>5.4740000000000002</v>
      </c>
      <c r="F59" s="367">
        <v>23.4618</v>
      </c>
      <c r="G59" s="440"/>
      <c r="H59" s="325">
        <v>46.589300000000001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5.4378000000000002</v>
      </c>
      <c r="F60" s="369">
        <f>F61+F62+F63</f>
        <v>43.558999999999997</v>
      </c>
      <c r="G60" s="369">
        <f>D60-F60</f>
        <v>7056.4409999999998</v>
      </c>
      <c r="H60" s="370">
        <f>H61+H62+H63</f>
        <v>27.266199999999998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3.1080999999999999</v>
      </c>
      <c r="F61" s="235">
        <v>11.5528</v>
      </c>
      <c r="G61" s="235"/>
      <c r="H61" s="237">
        <v>7.4587000000000003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7.3499999999999996E-2</v>
      </c>
      <c r="F62" s="235">
        <v>15.838699999999999</v>
      </c>
      <c r="G62" s="235"/>
      <c r="H62" s="237">
        <v>8.9346999999999994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>
        <v>2.2562000000000002</v>
      </c>
      <c r="F63" s="241">
        <v>16.1675</v>
      </c>
      <c r="G63" s="241"/>
      <c r="H63" s="237">
        <v>10.8728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1.1148</v>
      </c>
      <c r="F65" s="243">
        <v>7.1966000000000001</v>
      </c>
      <c r="G65" s="243"/>
      <c r="H65" s="307">
        <v>9.3461999999999996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56.511000000000003</v>
      </c>
      <c r="F66" s="312">
        <f>F57+F58+F59+F60+F64+F65</f>
        <v>732.62940000000003</v>
      </c>
      <c r="G66" s="203">
        <f>D66-F66</f>
        <v>11492.3706</v>
      </c>
      <c r="H66" s="211">
        <f>H57+H58+H59+H60+H64+H65</f>
        <v>588.85679999999991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6"/>
      <c r="D67" s="436"/>
      <c r="E67" s="436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6" t="s">
        <v>1</v>
      </c>
      <c r="C72" s="427"/>
      <c r="D72" s="427"/>
      <c r="E72" s="427"/>
      <c r="F72" s="427"/>
      <c r="G72" s="427"/>
      <c r="H72" s="427"/>
      <c r="I72" s="427"/>
      <c r="J72" s="427"/>
      <c r="K72" s="428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9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7" t="s">
        <v>97</v>
      </c>
      <c r="D80" s="437"/>
      <c r="E80" s="437"/>
      <c r="F80" s="437"/>
      <c r="G80" s="437"/>
      <c r="H80" s="437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7"/>
      <c r="D81" s="437"/>
      <c r="E81" s="437"/>
      <c r="F81" s="437"/>
      <c r="G81" s="437"/>
      <c r="H81" s="437"/>
      <c r="I81" s="265"/>
      <c r="J81" s="265"/>
      <c r="K81" s="262"/>
      <c r="L81" s="265"/>
      <c r="M81" s="119"/>
    </row>
    <row r="82" spans="1:13" ht="14.1" customHeight="1" x14ac:dyDescent="0.25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19</v>
      </c>
      <c r="G84" s="196" t="str">
        <f>G20</f>
        <v>LANDET KVANTUM T.O.M UKE 19</v>
      </c>
      <c r="H84" s="196" t="str">
        <f>I20</f>
        <v>RESTKVOTER</v>
      </c>
      <c r="I84" s="197" t="str">
        <f>J20</f>
        <v>LANDET KVANTUM T.O.M. UKE 19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607.56470000000002</v>
      </c>
      <c r="G85" s="346">
        <f>G86+G87</f>
        <v>30523.2431</v>
      </c>
      <c r="H85" s="346">
        <f>H86+H87</f>
        <v>19777.7569</v>
      </c>
      <c r="I85" s="347">
        <f>I86+I87</f>
        <v>28707.738299999997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607.56470000000002</v>
      </c>
      <c r="G86" s="348">
        <v>30273.086599999999</v>
      </c>
      <c r="H86" s="348">
        <f>E86-G86</f>
        <v>19277.913400000001</v>
      </c>
      <c r="I86" s="349">
        <v>28449.520799999998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/>
      <c r="G87" s="350">
        <v>250.15649999999999</v>
      </c>
      <c r="H87" s="350">
        <f>E87-G87</f>
        <v>499.84350000000001</v>
      </c>
      <c r="I87" s="351">
        <v>258.21749999999997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1290.635</v>
      </c>
      <c r="G88" s="346">
        <f t="shared" si="2"/>
        <v>25913.950899999996</v>
      </c>
      <c r="H88" s="346">
        <f>H89+H94+H95</f>
        <v>51511.049100000004</v>
      </c>
      <c r="I88" s="347">
        <f t="shared" si="2"/>
        <v>30192.607100000001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1277.4513999999999</v>
      </c>
      <c r="G89" s="352">
        <f t="shared" si="3"/>
        <v>18134.675499999998</v>
      </c>
      <c r="H89" s="352">
        <f>H90+H91+H92+H93</f>
        <v>39451.324500000002</v>
      </c>
      <c r="I89" s="353">
        <f t="shared" si="3"/>
        <v>23077.711900000002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71.299099999999996</v>
      </c>
      <c r="G90" s="354">
        <v>2967.9189000000001</v>
      </c>
      <c r="H90" s="354">
        <f t="shared" ref="H90:H96" si="4">E90-G90</f>
        <v>14688.081099999999</v>
      </c>
      <c r="I90" s="355">
        <v>3343.2478000000001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203.47620000000001</v>
      </c>
      <c r="G91" s="354">
        <v>4690.1462000000001</v>
      </c>
      <c r="H91" s="354">
        <f t="shared" si="4"/>
        <v>11763.853800000001</v>
      </c>
      <c r="I91" s="355">
        <v>5971.5572000000002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421.18889999999999</v>
      </c>
      <c r="G92" s="354">
        <v>6642.0407999999998</v>
      </c>
      <c r="H92" s="354">
        <f t="shared" si="4"/>
        <v>11273.959200000001</v>
      </c>
      <c r="I92" s="355">
        <v>7036.7037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581.48720000000003</v>
      </c>
      <c r="G93" s="354">
        <v>3834.5695999999998</v>
      </c>
      <c r="H93" s="354">
        <f t="shared" si="4"/>
        <v>1725.4304000000002</v>
      </c>
      <c r="I93" s="355">
        <v>6726.2031999999999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>
        <v>3.2199999999999999E-2</v>
      </c>
      <c r="G94" s="352">
        <v>6689.2615999999998</v>
      </c>
      <c r="H94" s="352">
        <f t="shared" si="4"/>
        <v>6583.7384000000002</v>
      </c>
      <c r="I94" s="353">
        <v>5682.7781000000004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13.151400000000001</v>
      </c>
      <c r="G95" s="363">
        <v>1090.0137999999999</v>
      </c>
      <c r="H95" s="363">
        <f t="shared" si="4"/>
        <v>5475.9862000000003</v>
      </c>
      <c r="I95" s="364">
        <v>1432.1170999999999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>
        <v>1.2500000000000001E-2</v>
      </c>
      <c r="G96" s="359">
        <v>25.512599999999999</v>
      </c>
      <c r="H96" s="359">
        <f t="shared" si="4"/>
        <v>283.48739999999998</v>
      </c>
      <c r="I96" s="360">
        <v>25.129799999999999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>
        <v>0.25690000000000002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1898.4691000000003</v>
      </c>
      <c r="G99" s="226">
        <f t="shared" si="6"/>
        <v>56762.706599999998</v>
      </c>
      <c r="H99" s="226">
        <f>H85+H88+H96+H97+H98</f>
        <v>71572.29340000001</v>
      </c>
      <c r="I99" s="200">
        <f t="shared" si="6"/>
        <v>59225.475200000001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6" t="s">
        <v>1</v>
      </c>
      <c r="C107" s="427"/>
      <c r="D107" s="427"/>
      <c r="E107" s="427"/>
      <c r="F107" s="427"/>
      <c r="G107" s="427"/>
      <c r="H107" s="427"/>
      <c r="I107" s="427"/>
      <c r="J107" s="427"/>
      <c r="K107" s="428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19</v>
      </c>
      <c r="G118" s="196" t="str">
        <f>G20</f>
        <v>LANDET KVANTUM T.O.M UKE 19</v>
      </c>
      <c r="H118" s="196" t="str">
        <f>I20</f>
        <v>RESTKVOTER</v>
      </c>
      <c r="I118" s="197" t="str">
        <f>J20</f>
        <v>LANDET KVANTUM T.O.M. UKE 19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676.72019999999998</v>
      </c>
      <c r="G119" s="365">
        <f>G120+G121+G122</f>
        <v>19595.231200000002</v>
      </c>
      <c r="H119" s="365">
        <f>D119-G119</f>
        <v>28961.768799999998</v>
      </c>
      <c r="I119" s="375">
        <f>I120+I121+I122</f>
        <v>14417.6168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505.3673</v>
      </c>
      <c r="G120" s="377">
        <v>15777.381100000001</v>
      </c>
      <c r="H120" s="377">
        <f t="shared" ref="H120:H126" si="7">E120-G120</f>
        <v>24177.618900000001</v>
      </c>
      <c r="I120" s="378">
        <v>10514.151599999999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>
        <v>171.35290000000001</v>
      </c>
      <c r="G121" s="377">
        <v>3817.8501000000001</v>
      </c>
      <c r="H121" s="377">
        <f t="shared" si="7"/>
        <v>5322.1499000000003</v>
      </c>
      <c r="I121" s="378">
        <v>3903.4652000000001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894.11500000000001</v>
      </c>
      <c r="G123" s="309">
        <v>4198.8450000000003</v>
      </c>
      <c r="H123" s="308">
        <f t="shared" si="7"/>
        <v>27616.154999999999</v>
      </c>
      <c r="I123" s="310">
        <v>10441.719800000001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640.49779999999987</v>
      </c>
      <c r="G124" s="384">
        <f>G133+G130+G125</f>
        <v>23763.133499999996</v>
      </c>
      <c r="H124" s="384">
        <f t="shared" si="7"/>
        <v>27664.866500000004</v>
      </c>
      <c r="I124" s="385">
        <f>I125+I130+I133</f>
        <v>32730.432999999997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585.66959999999995</v>
      </c>
      <c r="G125" s="387">
        <f>G126+G127+G129+G128</f>
        <v>17906.093099999998</v>
      </c>
      <c r="H125" s="387">
        <f t="shared" si="7"/>
        <v>20343.906900000002</v>
      </c>
      <c r="I125" s="388">
        <f>I126+I127+I128+I129</f>
        <v>26049.831899999997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48.336100000000002</v>
      </c>
      <c r="G126" s="390">
        <v>2868.7147</v>
      </c>
      <c r="H126" s="390">
        <f t="shared" si="7"/>
        <v>9201.2852999999996</v>
      </c>
      <c r="I126" s="391">
        <v>3458.8357999999998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79.078999999999994</v>
      </c>
      <c r="G127" s="390">
        <v>4655.8778000000002</v>
      </c>
      <c r="H127" s="390">
        <f>E127-G127</f>
        <v>6204.1221999999998</v>
      </c>
      <c r="I127" s="391">
        <v>7013.2632000000003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164.9468</v>
      </c>
      <c r="G128" s="390">
        <v>4937.3924999999999</v>
      </c>
      <c r="H128" s="390">
        <f t="shared" ref="H128:H134" si="8">E128-G128</f>
        <v>4368.6075000000001</v>
      </c>
      <c r="I128" s="391">
        <v>7901.3355000000001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293.30770000000001</v>
      </c>
      <c r="G129" s="390">
        <v>5444.1081000000004</v>
      </c>
      <c r="H129" s="390">
        <f t="shared" si="8"/>
        <v>569.89189999999962</v>
      </c>
      <c r="I129" s="391">
        <v>7676.3973999999998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2.9470999999999998</v>
      </c>
      <c r="G130" s="393">
        <v>3620.1886</v>
      </c>
      <c r="H130" s="393">
        <f t="shared" si="8"/>
        <v>2449.8114</v>
      </c>
      <c r="I130" s="394">
        <v>3748.0882000000001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>
        <v>2.9470999999999998</v>
      </c>
      <c r="G131" s="395">
        <v>3618.0164</v>
      </c>
      <c r="H131" s="395">
        <f t="shared" si="8"/>
        <v>1951.9836</v>
      </c>
      <c r="I131" s="396">
        <v>3704.3804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2.1721999999999753</v>
      </c>
      <c r="H132" s="395">
        <f t="shared" si="8"/>
        <v>497.82780000000002</v>
      </c>
      <c r="I132" s="396">
        <f>I130-I131</f>
        <v>43.707800000000134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51.881100000000004</v>
      </c>
      <c r="G133" s="398">
        <v>2236.8517999999999</v>
      </c>
      <c r="H133" s="398">
        <f t="shared" si="8"/>
        <v>4871.1481999999996</v>
      </c>
      <c r="I133" s="399">
        <v>2932.5129000000002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/>
      <c r="G134" s="373">
        <v>5.1044999999999998</v>
      </c>
      <c r="H134" s="373">
        <f t="shared" si="8"/>
        <v>126.8955</v>
      </c>
      <c r="I134" s="400">
        <v>5.2427999999999999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4.0679999999999996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/>
      <c r="G137" s="243">
        <v>7</v>
      </c>
      <c r="H137" s="243">
        <f>E137-G137</f>
        <v>-7</v>
      </c>
      <c r="I137" s="307">
        <v>12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2215.4009999999998</v>
      </c>
      <c r="G138" s="203">
        <f>G119+G123+G124+G134+G135+G136+G137</f>
        <v>49639.494200000001</v>
      </c>
      <c r="H138" s="203">
        <f>E138-G138</f>
        <v>85580.505799999999</v>
      </c>
      <c r="I138" s="211">
        <f>I119+I123+I124+I134+I135+I136+I137</f>
        <v>59607.0124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3" t="s">
        <v>2</v>
      </c>
      <c r="D148" s="414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19</v>
      </c>
      <c r="F157" s="70" t="str">
        <f>G20</f>
        <v>LANDET KVANTUM T.O.M UKE 19</v>
      </c>
      <c r="G157" s="70" t="str">
        <f>I20</f>
        <v>RESTKVOTER</v>
      </c>
      <c r="H157" s="93" t="str">
        <f>J20</f>
        <v>LANDET KVANTUM T.O.M. UKE 19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25.069500000000001</v>
      </c>
      <c r="F158" s="185">
        <v>705.08169999999996</v>
      </c>
      <c r="G158" s="185">
        <f>D158-F158</f>
        <v>16771.918300000001</v>
      </c>
      <c r="H158" s="223">
        <v>893.75689999999997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1.992</v>
      </c>
      <c r="G159" s="185">
        <f>D159-F159</f>
        <v>98.007999999999996</v>
      </c>
      <c r="H159" s="223">
        <v>5.7329999999999997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25.069500000000001</v>
      </c>
      <c r="F161" s="187">
        <f>SUM(F158:F160)</f>
        <v>707.07369999999992</v>
      </c>
      <c r="G161" s="187">
        <f>D161-F161</f>
        <v>16892.926299999999</v>
      </c>
      <c r="H161" s="210">
        <f>SUM(H158:H160)</f>
        <v>899.48989999999992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8" t="s">
        <v>1</v>
      </c>
      <c r="C164" s="419"/>
      <c r="D164" s="419"/>
      <c r="E164" s="419"/>
      <c r="F164" s="419"/>
      <c r="G164" s="419"/>
      <c r="H164" s="419"/>
      <c r="I164" s="419"/>
      <c r="J164" s="419"/>
      <c r="K164" s="420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3" t="s">
        <v>2</v>
      </c>
      <c r="D166" s="414"/>
      <c r="E166" s="413" t="s">
        <v>56</v>
      </c>
      <c r="F166" s="414"/>
      <c r="G166" s="413" t="s">
        <v>57</v>
      </c>
      <c r="H166" s="414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5" t="s">
        <v>8</v>
      </c>
      <c r="C175" s="416"/>
      <c r="D175" s="416"/>
      <c r="E175" s="416"/>
      <c r="F175" s="416"/>
      <c r="G175" s="416"/>
      <c r="H175" s="416"/>
      <c r="I175" s="416"/>
      <c r="J175" s="416"/>
      <c r="K175" s="417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19</v>
      </c>
      <c r="G177" s="70" t="str">
        <f>G20</f>
        <v>LANDET KVANTUM T.O.M UKE 19</v>
      </c>
      <c r="H177" s="70" t="str">
        <f>I20</f>
        <v>RESTKVOTER</v>
      </c>
      <c r="I177" s="93" t="str">
        <f>J20</f>
        <v>LANDET KVANTUM T.O.M. UKE 19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3337.0538999999999</v>
      </c>
      <c r="G178" s="316">
        <f t="shared" si="10"/>
        <v>22585.040500000003</v>
      </c>
      <c r="H178" s="316">
        <f t="shared" si="10"/>
        <v>17294.959499999997</v>
      </c>
      <c r="I178" s="321">
        <f t="shared" si="10"/>
        <v>15138.422399999999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3043.7379999999998</v>
      </c>
      <c r="G179" s="314">
        <v>19140.103500000001</v>
      </c>
      <c r="H179" s="314">
        <f>E179-G179</f>
        <v>6394.8964999999989</v>
      </c>
      <c r="I179" s="319">
        <v>11798.826999999999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/>
      <c r="G180" s="314">
        <v>2102.1842999999999</v>
      </c>
      <c r="H180" s="314">
        <f t="shared" ref="H180:H182" si="11">E180-G180</f>
        <v>4543.8157000000001</v>
      </c>
      <c r="I180" s="319">
        <v>1183.7292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30.2075</v>
      </c>
      <c r="G181" s="314">
        <v>843.29250000000002</v>
      </c>
      <c r="H181" s="314">
        <f t="shared" si="11"/>
        <v>950.70749999999998</v>
      </c>
      <c r="I181" s="319">
        <v>1777.2764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263.10840000000002</v>
      </c>
      <c r="G182" s="314">
        <v>499.46019999999999</v>
      </c>
      <c r="H182" s="314">
        <f t="shared" si="11"/>
        <v>5405.5398000000005</v>
      </c>
      <c r="I182" s="319">
        <v>378.58980000000003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>
        <v>450.947</v>
      </c>
      <c r="G183" s="315">
        <v>1811.626</v>
      </c>
      <c r="H183" s="315">
        <f>E183-G183</f>
        <v>3688.3739999999998</v>
      </c>
      <c r="I183" s="320">
        <v>1272.1975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188.40450000000001</v>
      </c>
      <c r="G184" s="316">
        <f>G185+G186</f>
        <v>2922.8653000000004</v>
      </c>
      <c r="H184" s="316">
        <f>E184-G184</f>
        <v>5077.1346999999996</v>
      </c>
      <c r="I184" s="321">
        <f>I185+I186</f>
        <v>1499.6596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>
        <v>7.3750999999999998</v>
      </c>
      <c r="G185" s="314">
        <v>1345.4092000000001</v>
      </c>
      <c r="H185" s="314"/>
      <c r="I185" s="319">
        <v>835.61590000000001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181.02940000000001</v>
      </c>
      <c r="G186" s="317">
        <v>1577.4561000000001</v>
      </c>
      <c r="H186" s="317"/>
      <c r="I186" s="322">
        <v>664.04369999999994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7.0448000000000004</v>
      </c>
      <c r="H187" s="318">
        <f>E187-G187</f>
        <v>2.9551999999999996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1</v>
      </c>
      <c r="G188" s="315">
        <v>10</v>
      </c>
      <c r="H188" s="315">
        <f>D188-G188</f>
        <v>-10</v>
      </c>
      <c r="I188" s="320">
        <v>26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3977.4054000000001</v>
      </c>
      <c r="G189" s="203">
        <f>G178+G183+G184+G187+G188</f>
        <v>27336.576600000004</v>
      </c>
      <c r="H189" s="203">
        <f>H178+H183+H184+H187+H188</f>
        <v>26053.423399999996</v>
      </c>
      <c r="I189" s="200">
        <f>I178+I183+I184+I187+I188</f>
        <v>17936.279499999997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8" t="s">
        <v>1</v>
      </c>
      <c r="C194" s="419"/>
      <c r="D194" s="419"/>
      <c r="E194" s="419"/>
      <c r="F194" s="419"/>
      <c r="G194" s="419"/>
      <c r="H194" s="419"/>
      <c r="I194" s="419"/>
      <c r="J194" s="419"/>
      <c r="K194" s="420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3" t="s">
        <v>2</v>
      </c>
      <c r="D196" s="414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5" t="s">
        <v>8</v>
      </c>
      <c r="C204" s="416"/>
      <c r="D204" s="416"/>
      <c r="E204" s="416"/>
      <c r="F204" s="416"/>
      <c r="G204" s="416"/>
      <c r="H204" s="416"/>
      <c r="I204" s="416"/>
      <c r="J204" s="416"/>
      <c r="K204" s="417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19</v>
      </c>
      <c r="F206" s="70" t="str">
        <f>G20</f>
        <v>LANDET KVANTUM T.O.M UKE 19</v>
      </c>
      <c r="G206" s="70" t="str">
        <f>I20</f>
        <v>RESTKVOTER</v>
      </c>
      <c r="H206" s="93" t="str">
        <f>J20</f>
        <v>LANDET KVANTUM T.O.M. UKE 19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31.326000000000001</v>
      </c>
      <c r="F207" s="185">
        <v>408.03339999999997</v>
      </c>
      <c r="G207" s="185"/>
      <c r="H207" s="223">
        <v>650.57989999999995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33.377299999999998</v>
      </c>
      <c r="F208" s="185">
        <v>1195.7742000000001</v>
      </c>
      <c r="G208" s="185"/>
      <c r="H208" s="223">
        <v>899.79359999999997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3.5941000000000001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>
        <v>4.7000000000000002E-3</v>
      </c>
      <c r="F210" s="186">
        <v>1.1915</v>
      </c>
      <c r="G210" s="186"/>
      <c r="H210" s="224">
        <v>0.68010000000000004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64.707999999999998</v>
      </c>
      <c r="F211" s="187">
        <f>SUM(F207:F210)</f>
        <v>1608.5932</v>
      </c>
      <c r="G211" s="187">
        <f>D211-F211</f>
        <v>4676.4067999999997</v>
      </c>
      <c r="H211" s="210">
        <f>H207+H208+H209+H210</f>
        <v>1551.0536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19
&amp;"-,Normal"&amp;11(iht. motatte landings- og sluttsedler fra fiskesalgslagene; alle tallstørrelser i hele tonn)&amp;R16.05.2017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UKE_19_2017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2017-04-04T06:09:38Z</cp:lastPrinted>
  <dcterms:created xsi:type="dcterms:W3CDTF">2011-07-06T12:13:20Z</dcterms:created>
  <dcterms:modified xsi:type="dcterms:W3CDTF">2017-05-19T09:09:42Z</dcterms:modified>
</cp:coreProperties>
</file>