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10_2016" sheetId="1" r:id="rId1"/>
  </sheets>
  <definedNames>
    <definedName name="Z_14D440E4_F18A_4F78_9989_38C1B133222D_.wvu.Cols" localSheetId="0" hidden="1">UKE_10_2016!#REF!</definedName>
    <definedName name="Z_14D440E4_F18A_4F78_9989_38C1B133222D_.wvu.PrintArea" localSheetId="0" hidden="1">UKE_10_2016!$B$1:$M$213</definedName>
    <definedName name="Z_14D440E4_F18A_4F78_9989_38C1B133222D_.wvu.Rows" localSheetId="0" hidden="1">UKE_10_2016!$325:$1048576,UKE_10_2016!$214:$324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25" i="1" l="1"/>
  <c r="H60" i="1" l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<sst xmlns="http://schemas.openxmlformats.org/spreadsheetml/2006/main" count="227" uniqueCount="111">
  <si>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</si>
  <si>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</si>
  <si>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</si>
  <si>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</si>
  <si>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</si>
  <si>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</si>
  <si>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</si>
  <si>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</si>
  <si>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</si>
  <si>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</si>
  <si>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</si>
  <si>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</si>
  <si>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</si>
  <si>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</si>
  <si>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</si>
  <si>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</si>
  <si>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</si>
  <si>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</si>
  <si>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</si>
  <si>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</si>
  <si>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</si>
  <si>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</si>
  <si>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</si>
  <si>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</si>
  <si>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</si>
  <si>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</si>
  <si>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</si>
  <si>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</si>
  <si>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</si>
  <si>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</si>
  <si>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</si>
  <si>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</si>
  <si>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</si>
  <si>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</si>
  <si>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</si>
  <si>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</si>
  <si>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</si>
  <si>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</si>
  <si>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</si>
  <si>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</si>
  <si>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</si>
  <si>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</si>
  <si>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</si>
  <si>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</si>
  <si>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</si>
  <si>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</si>
  <si>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</si>
  <si>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</si>
  <si>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</si>
  <si>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</si>
  <si>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</si>
  <si>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</si>
  <si>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</si>
  <si>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</si>
  <si>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</si>
  <si>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</si>
  <si>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</si>
  <si>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</si>
  <si>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</si>
  <si>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</si>
  <si>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</si>
  <si>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</si>
  <si>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</si>
  <si>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</si>
  <si>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</si>
  <si>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</si>
  <si>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</si>
  <si>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</si>
  <si>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</si>
  <si>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</si>
  <si>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</si>
  <si>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</si>
  <si>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</si>
  <si>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</si>
  <si>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</si>
  <si>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</si>
  <si>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</si>
  <si>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</si>
  <si>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</si>
  <si>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</si>
  <si>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</si>
  <si>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</si>
  <si>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</si>
  <si>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</si>
  <si>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</si>
  <si>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</si>
  <si>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</si>
  <si>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</si>
  <si>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</si>
  <si>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</si>
  <si>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</si>
  <si>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</si>
  <si>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</si>
  <si>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</si>
  <si>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</si>
  <si>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</si>
  <si>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</si>
  <si>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</si>
  <si>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</si>
  <si>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</si>
  <si>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</si>
  <si>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</si>
  <si>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</si>
  <si>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</si>
  <si>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</si>
  <si>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10</t>
  </si>
  <si>
    <t>LANDET KVANTUM T.O.M UKE 10</t>
  </si>
  <si>
    <t>LANDET KVANTUM T.O.M. UKE 10 2015</t>
  </si>
  <si>
    <r>
      <t xml:space="preserve">3 </t>
    </r>
    <r>
      <rPr>
        <sz val="9"/>
        <color theme="1"/>
        <rFont val="Calibri"/>
        <family val="2"/>
      </rPr>
      <t>Registrert rekreasjonsfiske utgjør 281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</si>
  <si>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</si>
  <si>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130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</si>
</sst>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2" fillId="0" borderId="86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E198" sqref="E198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77" t="s">
        <v>87</v>
      </c>
      <c r="C2" s="378"/>
      <c r="D2" s="378"/>
      <c r="E2" s="378"/>
      <c r="F2" s="378"/>
      <c r="G2" s="378"/>
      <c r="H2" s="378"/>
      <c r="I2" s="378"/>
      <c r="J2" s="378"/>
      <c r="K2" s="379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0"/>
      <c r="C7" s="381"/>
      <c r="D7" s="381"/>
      <c r="E7" s="381"/>
      <c r="F7" s="381"/>
      <c r="G7" s="381"/>
      <c r="H7" s="381"/>
      <c r="I7" s="381"/>
      <c r="J7" s="381"/>
      <c r="K7" s="382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83" t="s">
        <v>2</v>
      </c>
      <c r="D9" s="384"/>
      <c r="E9" s="383" t="s">
        <v>20</v>
      </c>
      <c r="F9" s="384"/>
      <c r="G9" s="383" t="s">
        <v>21</v>
      </c>
      <c r="H9" s="384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4">
        <v>130856</v>
      </c>
      <c r="G10" s="173" t="s">
        <v>26</v>
      </c>
      <c r="H10" s="274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7"/>
      <c r="F13" s="268"/>
      <c r="G13" s="175" t="s">
        <v>15</v>
      </c>
      <c r="H13" s="275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6"/>
      <c r="D17" s="266"/>
      <c r="E17" s="266"/>
      <c r="F17" s="266"/>
      <c r="G17" s="266"/>
      <c r="H17" s="266"/>
      <c r="I17" s="266"/>
      <c r="J17" s="214"/>
      <c r="K17" s="134"/>
      <c r="L17" s="125"/>
      <c r="M17" s="125"/>
    </row>
    <row r="18" spans="1:13" ht="21.75" customHeight="1" x14ac:dyDescent="0.25">
      <c r="B18" s="385" t="s">
        <v>8</v>
      </c>
      <c r="C18" s="386"/>
      <c r="D18" s="386"/>
      <c r="E18" s="386"/>
      <c r="F18" s="386"/>
      <c r="G18" s="386"/>
      <c r="H18" s="386"/>
      <c r="I18" s="386"/>
      <c r="J18" s="386"/>
      <c r="K18" s="387"/>
      <c r="L18" s="220"/>
      <c r="M18" s="220"/>
    </row>
    <row r="19" spans="1:13" ht="12" customHeight="1" thickBot="1" x14ac:dyDescent="0.3">
      <c r="B19" s="126"/>
      <c r="C19" s="269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3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193.518</v>
      </c>
      <c r="G21" s="253">
        <f>G22+G23</f>
        <v>26265.009299999998</v>
      </c>
      <c r="H21" s="253"/>
      <c r="I21" s="253">
        <f>I23+I22</f>
        <v>105542.99069999999</v>
      </c>
      <c r="J21" s="260">
        <f>J23+J22</f>
        <v>17469.0923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6">
        <v>130106</v>
      </c>
      <c r="E22" s="257">
        <v>131058</v>
      </c>
      <c r="F22" s="257">
        <v>185.11799999999999</v>
      </c>
      <c r="G22" s="257">
        <v>25937.016299999999</v>
      </c>
      <c r="H22" s="257"/>
      <c r="I22" s="257">
        <f>E22-G22</f>
        <v>105120.9837</v>
      </c>
      <c r="J22" s="261">
        <v>17310.7958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7">
        <v>750</v>
      </c>
      <c r="E23" s="258">
        <v>750</v>
      </c>
      <c r="F23" s="258">
        <v>8.4</v>
      </c>
      <c r="G23" s="258">
        <v>327.99299999999999</v>
      </c>
      <c r="H23" s="258"/>
      <c r="I23" s="258">
        <f>E23-G23</f>
        <v>422.00700000000001</v>
      </c>
      <c r="J23" s="262">
        <v>158.29650000000001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27324.811499999996</v>
      </c>
      <c r="G24" s="253">
        <f>G25+G31+G32</f>
        <v>125873.45515000001</v>
      </c>
      <c r="H24" s="253"/>
      <c r="I24" s="253">
        <f>I25+I31+I32</f>
        <v>133230.54485000001</v>
      </c>
      <c r="J24" s="260">
        <f>J25+J31+J32</f>
        <v>92245.486799999984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23255.807999999997</v>
      </c>
      <c r="G25" s="254">
        <f>G26+G27+G28+G29</f>
        <v>106602.72335</v>
      </c>
      <c r="H25" s="254"/>
      <c r="I25" s="254">
        <f>I26+I27+I28+I29+I30</f>
        <v>93592.27665</v>
      </c>
      <c r="J25" s="263">
        <f>J26+J27+J28+J29+J30</f>
        <v>80518.935399999988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1">
        <v>52313</v>
      </c>
      <c r="E26" s="249">
        <v>46287</v>
      </c>
      <c r="F26" s="249">
        <v>6738.0901999999996</v>
      </c>
      <c r="G26" s="249">
        <v>27842.002499999999</v>
      </c>
      <c r="H26" s="249"/>
      <c r="I26" s="249">
        <f>E26-G26+H26</f>
        <v>18444.997500000001</v>
      </c>
      <c r="J26" s="251">
        <v>18288.0098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1">
        <v>50250</v>
      </c>
      <c r="E27" s="249">
        <v>49199</v>
      </c>
      <c r="F27" s="249">
        <v>6714.2597999999998</v>
      </c>
      <c r="G27" s="249">
        <v>31652.9251</v>
      </c>
      <c r="H27" s="249"/>
      <c r="I27" s="249">
        <f>E27-G27+H27</f>
        <v>17546.0749</v>
      </c>
      <c r="J27" s="251">
        <v>24559.1348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1">
        <v>51915</v>
      </c>
      <c r="E28" s="249">
        <v>54568</v>
      </c>
      <c r="F28" s="249">
        <v>5925.7569999999996</v>
      </c>
      <c r="G28" s="249">
        <v>27629.751850000001</v>
      </c>
      <c r="H28" s="249"/>
      <c r="I28" s="249">
        <f>E28-G28+H28</f>
        <v>26938.248149999999</v>
      </c>
      <c r="J28" s="251">
        <v>23328.023150000001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1">
        <v>34717</v>
      </c>
      <c r="E29" s="249">
        <v>34829</v>
      </c>
      <c r="F29" s="249">
        <v>3877.701</v>
      </c>
      <c r="G29" s="249">
        <v>19478.043900000001</v>
      </c>
      <c r="H29" s="249"/>
      <c r="I29" s="249">
        <f>E29-G29+H29</f>
        <v>15350.956099999999</v>
      </c>
      <c r="J29" s="251">
        <v>14343.76765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1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217.97069999999999</v>
      </c>
      <c r="G31" s="254">
        <v>8538.52</v>
      </c>
      <c r="H31" s="254"/>
      <c r="I31" s="254">
        <f>E31-G31</f>
        <v>25337.48</v>
      </c>
      <c r="J31" s="263">
        <v>6355.6279999999997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3851.0328</v>
      </c>
      <c r="G32" s="254">
        <f>G33</f>
        <v>10732.211799999999</v>
      </c>
      <c r="H32" s="254"/>
      <c r="I32" s="254">
        <f>I33+I34</f>
        <v>14300.788200000001</v>
      </c>
      <c r="J32" s="263">
        <f>J33</f>
        <v>5370.9233999999997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1">
        <v>23149</v>
      </c>
      <c r="E33" s="249">
        <v>22933</v>
      </c>
      <c r="F33" s="249">
        <v>3851.0328</v>
      </c>
      <c r="G33" s="249">
        <v>10732.211799999999</v>
      </c>
      <c r="H33" s="249"/>
      <c r="I33" s="249">
        <f>E33-G33+H33</f>
        <v>12200.788200000001</v>
      </c>
      <c r="J33" s="251">
        <v>5370.9233999999997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2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207.91499999999999</v>
      </c>
      <c r="G35" s="250">
        <v>562.53174999999999</v>
      </c>
      <c r="H35" s="250"/>
      <c r="I35" s="250">
        <f t="shared" si="0"/>
        <v>3437.4682499999999</v>
      </c>
      <c r="J35" s="252">
        <v>295.88299999999998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113.626</v>
      </c>
      <c r="G36" s="250">
        <v>187.9538</v>
      </c>
      <c r="H36" s="250"/>
      <c r="I36" s="250">
        <f t="shared" si="0"/>
        <v>519.0462</v>
      </c>
      <c r="J36" s="252">
        <v>90.890600000000006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90.003200000000007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86.070000000003347</v>
      </c>
      <c r="G39" s="250">
        <v>192.80500000002212</v>
      </c>
      <c r="H39" s="250"/>
      <c r="I39" s="250">
        <f t="shared" si="0"/>
        <v>-192.80500000002212</v>
      </c>
      <c r="J39" s="252">
        <v>155.73350000001665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28015.9437</v>
      </c>
      <c r="G40" s="211">
        <f>G21+G24+G35+G36+G37+G38+G39</f>
        <v>160081.755</v>
      </c>
      <c r="H40" s="211">
        <f>H26+H27+H28+H29+H33</f>
        <v>0</v>
      </c>
      <c r="I40" s="211">
        <f>I21+I24+I35+I36+I37+I38+I39</f>
        <v>245537.245</v>
      </c>
      <c r="J40" s="223">
        <f>J21+J24+J35+J36+J37+J38+J39</f>
        <v>117257.08620000001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0" t="s">
        <v>1</v>
      </c>
      <c r="C47" s="381"/>
      <c r="D47" s="381"/>
      <c r="E47" s="381"/>
      <c r="F47" s="381"/>
      <c r="G47" s="381"/>
      <c r="H47" s="381"/>
      <c r="I47" s="381"/>
      <c r="J47" s="381"/>
      <c r="K47" s="382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99" t="s">
        <v>2</v>
      </c>
      <c r="D49" s="400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8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8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8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8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9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85" t="s">
        <v>8</v>
      </c>
      <c r="C55" s="386"/>
      <c r="D55" s="386"/>
      <c r="E55" s="386"/>
      <c r="F55" s="386"/>
      <c r="G55" s="386"/>
      <c r="H55" s="386"/>
      <c r="I55" s="386"/>
      <c r="J55" s="386"/>
      <c r="K55" s="387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10</v>
      </c>
      <c r="F56" s="208" t="str">
        <f>G20</f>
        <v>LANDET KVANTUM T.O.M UKE 10</v>
      </c>
      <c r="G56" s="208" t="str">
        <f>I20</f>
        <v>RESTKVOTER</v>
      </c>
      <c r="H56" s="209" t="str">
        <f>J20</f>
        <v>LANDET KVANTUM T.O.M. UKE 10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92"/>
      <c r="E57" s="280"/>
      <c r="F57" s="280">
        <v>33.487900000000003</v>
      </c>
      <c r="G57" s="397"/>
      <c r="H57" s="280">
        <v>53.148099999999999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93"/>
      <c r="E58" s="280"/>
      <c r="F58" s="280">
        <v>140.54220000000001</v>
      </c>
      <c r="G58" s="397"/>
      <c r="H58" s="280">
        <v>172.43270000000001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94"/>
      <c r="E59" s="336"/>
      <c r="F59" s="336">
        <v>5.3517000000000001</v>
      </c>
      <c r="G59" s="398"/>
      <c r="H59" s="336">
        <v>28.075700000000001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1.2316</v>
      </c>
      <c r="F60" s="253">
        <f>F61+F62+F63</f>
        <v>14.2441</v>
      </c>
      <c r="G60" s="237">
        <f>D60-F60</f>
        <v>6585.7559000000001</v>
      </c>
      <c r="H60" s="253">
        <f>H61+H62+H63</f>
        <v>9.3269000000000002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1"/>
      <c r="E61" s="249"/>
      <c r="F61" s="249">
        <v>1.5389999999999999</v>
      </c>
      <c r="G61" s="249"/>
      <c r="H61" s="249">
        <v>1.381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1"/>
      <c r="E62" s="249">
        <v>0.51400000000000001</v>
      </c>
      <c r="F62" s="249">
        <v>4.1006999999999998</v>
      </c>
      <c r="G62" s="249"/>
      <c r="H62" s="249">
        <v>2.9719000000000002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2"/>
      <c r="E63" s="259">
        <v>0.71760000000000002</v>
      </c>
      <c r="F63" s="259">
        <v>8.6044</v>
      </c>
      <c r="G63" s="259"/>
      <c r="H63" s="259">
        <v>4.9740000000000002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50"/>
      <c r="G64" s="265">
        <f>D64-F64</f>
        <v>80</v>
      </c>
      <c r="H64" s="250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5"/>
      <c r="F65" s="265"/>
      <c r="G65" s="265"/>
      <c r="H65" s="265">
        <v>0.536200000000008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1.2316</v>
      </c>
      <c r="F66" s="215">
        <f>F57+F58+F59+F60+F64+F65</f>
        <v>193.6259</v>
      </c>
      <c r="G66" s="215">
        <f>D66-F66</f>
        <v>11011.374100000001</v>
      </c>
      <c r="H66" s="212">
        <f>H57+H58+H59+H60+H64+H65</f>
        <v>267.99980000000005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95"/>
      <c r="D67" s="395"/>
      <c r="E67" s="395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0" t="s">
        <v>1</v>
      </c>
      <c r="C72" s="381"/>
      <c r="D72" s="381"/>
      <c r="E72" s="381"/>
      <c r="F72" s="381"/>
      <c r="G72" s="381"/>
      <c r="H72" s="381"/>
      <c r="I72" s="381"/>
      <c r="J72" s="381"/>
      <c r="K72" s="382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83" t="s">
        <v>2</v>
      </c>
      <c r="D74" s="384"/>
      <c r="E74" s="383" t="s">
        <v>20</v>
      </c>
      <c r="F74" s="388"/>
      <c r="G74" s="383" t="s">
        <v>21</v>
      </c>
      <c r="H74" s="384"/>
      <c r="I74" s="164"/>
      <c r="J74" s="164"/>
      <c r="K74" s="122"/>
      <c r="L74" s="143"/>
      <c r="M74" s="143"/>
    </row>
    <row r="75" spans="2:13" ht="15" x14ac:dyDescent="0.25">
      <c r="B75" s="281"/>
      <c r="C75" s="173" t="s">
        <v>31</v>
      </c>
      <c r="D75" s="177">
        <v>118700</v>
      </c>
      <c r="E75" s="282" t="s">
        <v>5</v>
      </c>
      <c r="F75" s="274">
        <v>45610</v>
      </c>
      <c r="G75" s="283" t="s">
        <v>26</v>
      </c>
      <c r="H75" s="274">
        <v>13395</v>
      </c>
      <c r="I75" s="174"/>
      <c r="J75" s="174"/>
      <c r="K75" s="284"/>
      <c r="L75" s="332"/>
      <c r="M75" s="143"/>
    </row>
    <row r="76" spans="2:13" ht="15" x14ac:dyDescent="0.25">
      <c r="B76" s="281"/>
      <c r="C76" s="173" t="s">
        <v>3</v>
      </c>
      <c r="D76" s="177">
        <v>109700</v>
      </c>
      <c r="E76" s="285" t="s">
        <v>6</v>
      </c>
      <c r="F76" s="177">
        <v>74417</v>
      </c>
      <c r="G76" s="283" t="s">
        <v>64</v>
      </c>
      <c r="H76" s="177">
        <v>55069</v>
      </c>
      <c r="I76" s="174"/>
      <c r="J76" s="174"/>
      <c r="K76" s="284"/>
      <c r="L76" s="332"/>
      <c r="M76" s="143"/>
    </row>
    <row r="77" spans="2:13" ht="15.75" thickBot="1" x14ac:dyDescent="0.3">
      <c r="B77" s="281"/>
      <c r="C77" s="173" t="s">
        <v>32</v>
      </c>
      <c r="D77" s="177">
        <v>15600</v>
      </c>
      <c r="E77" s="175"/>
      <c r="F77" s="177"/>
      <c r="G77" s="283" t="s">
        <v>65</v>
      </c>
      <c r="H77" s="177">
        <v>5953</v>
      </c>
      <c r="I77" s="174"/>
      <c r="J77" s="174"/>
      <c r="K77" s="284"/>
      <c r="L77" s="332"/>
      <c r="M77" s="143"/>
    </row>
    <row r="78" spans="2:13" ht="14.1" customHeight="1" thickBot="1" x14ac:dyDescent="0.3">
      <c r="B78" s="281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6"/>
      <c r="L78" s="289"/>
      <c r="M78" s="125"/>
    </row>
    <row r="79" spans="2:13" ht="12" customHeight="1" x14ac:dyDescent="0.25">
      <c r="B79" s="281"/>
      <c r="C79" s="287" t="s">
        <v>90</v>
      </c>
      <c r="D79" s="216"/>
      <c r="E79" s="216"/>
      <c r="F79" s="216"/>
      <c r="G79" s="216"/>
      <c r="H79" s="216"/>
      <c r="I79" s="288"/>
      <c r="J79" s="289"/>
      <c r="K79" s="286"/>
      <c r="L79" s="289"/>
      <c r="M79" s="125"/>
    </row>
    <row r="80" spans="2:13" ht="14.25" customHeight="1" x14ac:dyDescent="0.25">
      <c r="B80" s="281"/>
      <c r="C80" s="396"/>
      <c r="D80" s="396"/>
      <c r="E80" s="396"/>
      <c r="F80" s="396"/>
      <c r="G80" s="396"/>
      <c r="H80" s="396"/>
      <c r="I80" s="288"/>
      <c r="J80" s="289"/>
      <c r="K80" s="286"/>
      <c r="L80" s="289"/>
      <c r="M80" s="125"/>
    </row>
    <row r="81" spans="1:13" ht="6" customHeight="1" thickBot="1" x14ac:dyDescent="0.3">
      <c r="B81" s="281"/>
      <c r="C81" s="396"/>
      <c r="D81" s="396"/>
      <c r="E81" s="396"/>
      <c r="F81" s="396"/>
      <c r="G81" s="396"/>
      <c r="H81" s="396"/>
      <c r="I81" s="289"/>
      <c r="J81" s="289"/>
      <c r="K81" s="286"/>
      <c r="L81" s="289"/>
      <c r="M81" s="125"/>
    </row>
    <row r="82" spans="1:13" ht="14.1" customHeight="1" x14ac:dyDescent="0.25">
      <c r="B82" s="389" t="s">
        <v>8</v>
      </c>
      <c r="C82" s="390"/>
      <c r="D82" s="390"/>
      <c r="E82" s="390"/>
      <c r="F82" s="390"/>
      <c r="G82" s="390"/>
      <c r="H82" s="390"/>
      <c r="I82" s="390"/>
      <c r="J82" s="390"/>
      <c r="K82" s="391"/>
      <c r="L82" s="333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10</v>
      </c>
      <c r="G84" s="208" t="str">
        <f>G20</f>
        <v>LANDET KVANTUM T.O.M UKE 10</v>
      </c>
      <c r="H84" s="208" t="str">
        <f>I20</f>
        <v>RESTKVOTER</v>
      </c>
      <c r="I84" s="209" t="str">
        <f>J20</f>
        <v>LANDET KVANTUM T.O.M. UKE 10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0" t="s">
        <v>16</v>
      </c>
      <c r="D85" s="255">
        <f>D87+D86</f>
        <v>44850</v>
      </c>
      <c r="E85" s="253">
        <f>E87+E86</f>
        <v>50182</v>
      </c>
      <c r="F85" s="253">
        <f>F87+F86</f>
        <v>561.76840000000004</v>
      </c>
      <c r="G85" s="253">
        <f>G86+G87</f>
        <v>9508.5188999999991</v>
      </c>
      <c r="H85" s="253">
        <f>H86+H87</f>
        <v>40673.481099999997</v>
      </c>
      <c r="I85" s="260">
        <f>I86+I87</f>
        <v>6680.2988000000005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6">
        <v>44100</v>
      </c>
      <c r="E86" s="257">
        <v>49432</v>
      </c>
      <c r="F86" s="257">
        <v>558.66880000000003</v>
      </c>
      <c r="G86" s="257">
        <v>9369.5604999999996</v>
      </c>
      <c r="H86" s="257">
        <f>E86-G86</f>
        <v>40062.4395</v>
      </c>
      <c r="I86" s="261">
        <v>6529.6742000000004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7">
        <v>750</v>
      </c>
      <c r="E87" s="258">
        <v>750</v>
      </c>
      <c r="F87" s="258">
        <v>3.0996000000000001</v>
      </c>
      <c r="G87" s="258">
        <v>138.95840000000001</v>
      </c>
      <c r="H87" s="258">
        <f>E87-G87</f>
        <v>611.04160000000002</v>
      </c>
      <c r="I87" s="262">
        <v>150.62459999999999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1">
        <f t="shared" ref="D88:I88" si="1">D89+D95+D96</f>
        <v>73177</v>
      </c>
      <c r="E88" s="292">
        <f t="shared" si="1"/>
        <v>78334</v>
      </c>
      <c r="F88" s="292">
        <f t="shared" si="1"/>
        <v>3178.7699999999995</v>
      </c>
      <c r="G88" s="292">
        <f t="shared" si="1"/>
        <v>19978.619899999998</v>
      </c>
      <c r="H88" s="292">
        <f>H89+H95+H96</f>
        <v>58355.380100000002</v>
      </c>
      <c r="I88" s="334">
        <f t="shared" si="1"/>
        <v>12471.332900000001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2914.0263999999997</v>
      </c>
      <c r="G89" s="254">
        <f>G90+G91+G92+G93+G94</f>
        <v>15938.486099999998</v>
      </c>
      <c r="H89" s="254">
        <f>H90+H91+H92+H93+H94</f>
        <v>42277.513900000005</v>
      </c>
      <c r="I89" s="263">
        <f>I90+I91+I92+I93</f>
        <v>9466.208700000001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1">
        <v>13579</v>
      </c>
      <c r="E90" s="249">
        <v>15166</v>
      </c>
      <c r="F90" s="249">
        <v>190.92410000000001</v>
      </c>
      <c r="G90" s="249">
        <v>2632.9195</v>
      </c>
      <c r="H90" s="249">
        <f t="shared" ref="H90:H99" si="2">E90-G90</f>
        <v>12533.0805</v>
      </c>
      <c r="I90" s="251">
        <v>1788.4045000000001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1">
        <v>12519</v>
      </c>
      <c r="E91" s="249">
        <v>12555</v>
      </c>
      <c r="F91" s="249">
        <v>506.48079999999999</v>
      </c>
      <c r="G91" s="249">
        <v>3824.3375999999998</v>
      </c>
      <c r="H91" s="249">
        <f t="shared" si="2"/>
        <v>8730.6624000000011</v>
      </c>
      <c r="I91" s="251">
        <v>2322.6354999999999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1">
        <v>14204</v>
      </c>
      <c r="E92" s="249">
        <v>15865</v>
      </c>
      <c r="F92" s="249">
        <v>1152.6524999999999</v>
      </c>
      <c r="G92" s="249">
        <v>4959.8271999999997</v>
      </c>
      <c r="H92" s="249">
        <f t="shared" si="2"/>
        <v>10905.1728</v>
      </c>
      <c r="I92" s="251">
        <v>3272.4324000000001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1">
        <v>7849</v>
      </c>
      <c r="E93" s="249">
        <v>8630</v>
      </c>
      <c r="F93" s="249">
        <v>1063.9690000000001</v>
      </c>
      <c r="G93" s="249">
        <v>4521.4017999999996</v>
      </c>
      <c r="H93" s="249">
        <f t="shared" si="2"/>
        <v>4108.5982000000004</v>
      </c>
      <c r="I93" s="251">
        <v>2082.7363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1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150.87180000000001</v>
      </c>
      <c r="G95" s="254">
        <v>3202.7674999999999</v>
      </c>
      <c r="H95" s="254">
        <f t="shared" si="2"/>
        <v>10457.2325</v>
      </c>
      <c r="I95" s="263">
        <v>2498.2489999999998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3" t="s">
        <v>65</v>
      </c>
      <c r="D96" s="294">
        <v>5854</v>
      </c>
      <c r="E96" s="295">
        <v>6458</v>
      </c>
      <c r="F96" s="295">
        <v>113.87179999999999</v>
      </c>
      <c r="G96" s="295">
        <v>837.36630000000002</v>
      </c>
      <c r="H96" s="295">
        <f t="shared" si="2"/>
        <v>5620.6337000000003</v>
      </c>
      <c r="I96" s="306">
        <v>506.87520000000001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>
        <v>4.7762000000000002</v>
      </c>
      <c r="G97" s="250">
        <v>13.9587</v>
      </c>
      <c r="H97" s="250">
        <f t="shared" si="2"/>
        <v>359.04129999999998</v>
      </c>
      <c r="I97" s="252">
        <v>25.112300000000001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3.3094999999999999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6" t="s">
        <v>14</v>
      </c>
      <c r="D99" s="245"/>
      <c r="E99" s="250"/>
      <c r="F99" s="250"/>
      <c r="G99" s="250">
        <v>28.770400000001246</v>
      </c>
      <c r="H99" s="250">
        <f t="shared" si="2"/>
        <v>-28.770400000001246</v>
      </c>
      <c r="I99" s="252">
        <v>9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3748.6240999999991</v>
      </c>
      <c r="G100" s="240">
        <f t="shared" si="3"/>
        <v>29829.867899999997</v>
      </c>
      <c r="H100" s="240">
        <f>H85+H88+H97+H98+H99</f>
        <v>99359.132099999988</v>
      </c>
      <c r="I100" s="212">
        <f t="shared" si="3"/>
        <v>19485.744000000002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80" t="s">
        <v>1</v>
      </c>
      <c r="C107" s="381"/>
      <c r="D107" s="381"/>
      <c r="E107" s="381"/>
      <c r="F107" s="381"/>
      <c r="G107" s="381"/>
      <c r="H107" s="381"/>
      <c r="I107" s="381"/>
      <c r="J107" s="381"/>
      <c r="K107" s="382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83" t="s">
        <v>2</v>
      </c>
      <c r="D109" s="384"/>
      <c r="E109" s="383" t="s">
        <v>20</v>
      </c>
      <c r="F109" s="384"/>
      <c r="G109" s="383" t="s">
        <v>21</v>
      </c>
      <c r="H109" s="384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4">
        <v>44900</v>
      </c>
      <c r="G110" s="173" t="s">
        <v>26</v>
      </c>
      <c r="H110" s="274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85" t="s">
        <v>8</v>
      </c>
      <c r="C116" s="386"/>
      <c r="D116" s="386"/>
      <c r="E116" s="386"/>
      <c r="F116" s="386"/>
      <c r="G116" s="386"/>
      <c r="H116" s="386"/>
      <c r="I116" s="386"/>
      <c r="J116" s="386"/>
      <c r="K116" s="387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10</v>
      </c>
      <c r="F118" s="208" t="str">
        <f>G20</f>
        <v>LANDET KVANTUM T.O.M UKE 10</v>
      </c>
      <c r="G118" s="208" t="str">
        <f>I20</f>
        <v>RESTKVOTER</v>
      </c>
      <c r="H118" s="209" t="str">
        <f>J20</f>
        <v>LANDET KVANTUM T.O.M. UKE 10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7" t="s">
        <v>16</v>
      </c>
      <c r="D119" s="255">
        <f>D120+D121+D122</f>
        <v>44900</v>
      </c>
      <c r="E119" s="337">
        <f>E120+E121+E122</f>
        <v>1022.3787000000001</v>
      </c>
      <c r="F119" s="337">
        <f>F120+F121+F122</f>
        <v>6390.1864999999998</v>
      </c>
      <c r="G119" s="337">
        <f>G120+G121+G122</f>
        <v>38509.813500000004</v>
      </c>
      <c r="H119" s="349">
        <f>H120+H121+H122</f>
        <v>11290.5363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8" t="s">
        <v>12</v>
      </c>
      <c r="D120" s="276">
        <v>35920</v>
      </c>
      <c r="E120" s="338">
        <v>882.12840000000006</v>
      </c>
      <c r="F120" s="338">
        <v>4274.7402000000002</v>
      </c>
      <c r="G120" s="338">
        <f>D120-F120</f>
        <v>31645.2598</v>
      </c>
      <c r="H120" s="350">
        <v>10366.4483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8" t="s">
        <v>11</v>
      </c>
      <c r="D121" s="276">
        <v>8480</v>
      </c>
      <c r="E121" s="338">
        <v>140.25030000000001</v>
      </c>
      <c r="F121" s="338">
        <v>2115.4463000000001</v>
      </c>
      <c r="G121" s="338">
        <f>D121-F121</f>
        <v>6364.5537000000004</v>
      </c>
      <c r="H121" s="350">
        <v>924.08799999999997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9" t="s">
        <v>43</v>
      </c>
      <c r="D122" s="277">
        <v>500</v>
      </c>
      <c r="E122" s="339"/>
      <c r="F122" s="339"/>
      <c r="G122" s="339">
        <f>D122-F122</f>
        <v>500</v>
      </c>
      <c r="H122" s="35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0" t="s">
        <v>42</v>
      </c>
      <c r="D123" s="365">
        <v>30337</v>
      </c>
      <c r="E123" s="340"/>
      <c r="F123" s="340">
        <v>530.33299999999997</v>
      </c>
      <c r="G123" s="340">
        <f>D123-F123</f>
        <v>29806.667000000001</v>
      </c>
      <c r="H123" s="352">
        <v>819.78099999999995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1" t="s">
        <v>17</v>
      </c>
      <c r="D124" s="245">
        <f>D125+D130+D133</f>
        <v>46113</v>
      </c>
      <c r="E124" s="341">
        <f>E125+E130+E133</f>
        <v>2455.9830999999999</v>
      </c>
      <c r="F124" s="341">
        <f>F133+F130+F125</f>
        <v>22574.046799999996</v>
      </c>
      <c r="G124" s="341">
        <f>D124-F124</f>
        <v>23538.953200000004</v>
      </c>
      <c r="H124" s="353">
        <f>H125+H130+H133</f>
        <v>17785.662800000002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2" t="s">
        <v>66</v>
      </c>
      <c r="D125" s="366">
        <f>D126+D127+D128+D129</f>
        <v>34585</v>
      </c>
      <c r="E125" s="342">
        <f>E126+E127+E128+E129</f>
        <v>1680.6349</v>
      </c>
      <c r="F125" s="342">
        <f>F126+F127+F129+F128</f>
        <v>19012.666399999998</v>
      </c>
      <c r="G125" s="342">
        <f>G126+G127+G128+G129</f>
        <v>15572.333600000002</v>
      </c>
      <c r="H125" s="354">
        <f>H126+H127+H128+H129</f>
        <v>14268.627700000001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3" t="s">
        <v>22</v>
      </c>
      <c r="D126" s="271">
        <v>9788</v>
      </c>
      <c r="E126" s="343">
        <v>205.5419</v>
      </c>
      <c r="F126" s="343">
        <v>2795.4576000000002</v>
      </c>
      <c r="G126" s="343">
        <f t="shared" ref="G126:G129" si="4">D126-F126</f>
        <v>6992.5424000000003</v>
      </c>
      <c r="H126" s="355">
        <v>1786.6815999999999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3" t="s">
        <v>23</v>
      </c>
      <c r="D127" s="271">
        <v>8992</v>
      </c>
      <c r="E127" s="343">
        <v>352.13780000000003</v>
      </c>
      <c r="F127" s="343">
        <v>5662.5141000000003</v>
      </c>
      <c r="G127" s="343">
        <f t="shared" si="4"/>
        <v>3329.4858999999997</v>
      </c>
      <c r="H127" s="355">
        <v>4456.2646000000004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3" t="s">
        <v>24</v>
      </c>
      <c r="D128" s="271">
        <v>8957</v>
      </c>
      <c r="E128" s="343">
        <v>742.75739999999996</v>
      </c>
      <c r="F128" s="343">
        <v>6531.0114999999996</v>
      </c>
      <c r="G128" s="343">
        <f t="shared" si="4"/>
        <v>2425.9885000000004</v>
      </c>
      <c r="H128" s="355">
        <v>4230.0192999999999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3" t="s">
        <v>25</v>
      </c>
      <c r="D129" s="271">
        <v>6848</v>
      </c>
      <c r="E129" s="343">
        <v>380.19779999999997</v>
      </c>
      <c r="F129" s="343">
        <v>4023.6831999999999</v>
      </c>
      <c r="G129" s="343">
        <f t="shared" si="4"/>
        <v>2824.3168000000001</v>
      </c>
      <c r="H129" s="355">
        <v>3795.6622000000002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4" t="s">
        <v>18</v>
      </c>
      <c r="D130" s="256">
        <f>D131+D132</f>
        <v>5072</v>
      </c>
      <c r="E130" s="344">
        <f>E131</f>
        <v>552.07569999999998</v>
      </c>
      <c r="F130" s="344">
        <f>F131+F132</f>
        <v>1532.3756000000001</v>
      </c>
      <c r="G130" s="344">
        <f>D130-F130</f>
        <v>3539.6243999999997</v>
      </c>
      <c r="H130" s="356">
        <f>H131+H132</f>
        <v>2026.6595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3" t="s">
        <v>44</v>
      </c>
      <c r="D131" s="367">
        <v>4572</v>
      </c>
      <c r="E131" s="345">
        <v>552.07569999999998</v>
      </c>
      <c r="F131" s="345">
        <v>1532.3756000000001</v>
      </c>
      <c r="G131" s="345"/>
      <c r="H131" s="357">
        <v>2026.6595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3" t="s">
        <v>45</v>
      </c>
      <c r="D132" s="367">
        <v>500</v>
      </c>
      <c r="E132" s="345"/>
      <c r="F132" s="345"/>
      <c r="G132" s="345"/>
      <c r="H132" s="35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5" t="s">
        <v>68</v>
      </c>
      <c r="D133" s="294">
        <v>6456</v>
      </c>
      <c r="E133" s="346">
        <v>223.27250000000001</v>
      </c>
      <c r="F133" s="346">
        <v>2029.0047999999999</v>
      </c>
      <c r="G133" s="346">
        <f>D133-F133</f>
        <v>4426.9952000000003</v>
      </c>
      <c r="H133" s="358">
        <v>1490.3756000000001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7" t="s">
        <v>13</v>
      </c>
      <c r="D134" s="368">
        <v>250</v>
      </c>
      <c r="E134" s="347">
        <v>2.2884000000000002</v>
      </c>
      <c r="F134" s="347">
        <v>4.4855999999999998</v>
      </c>
      <c r="G134" s="347">
        <f>D134-F134</f>
        <v>245.51439999999999</v>
      </c>
      <c r="H134" s="359">
        <v>3.9691999999999998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1" t="s">
        <v>74</v>
      </c>
      <c r="D135" s="245">
        <v>2000</v>
      </c>
      <c r="E135" s="341">
        <v>16.280999999999999</v>
      </c>
      <c r="F135" s="341">
        <v>2000</v>
      </c>
      <c r="G135" s="341">
        <f>D135-F135</f>
        <v>0</v>
      </c>
      <c r="H135" s="353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1" t="s">
        <v>46</v>
      </c>
      <c r="D136" s="245">
        <v>350</v>
      </c>
      <c r="E136" s="341"/>
      <c r="F136" s="341"/>
      <c r="G136" s="341">
        <f>D136-F136</f>
        <v>350</v>
      </c>
      <c r="H136" s="353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348">
        <v>1.3220999999998639</v>
      </c>
      <c r="F137" s="348">
        <v>53.433600000003935</v>
      </c>
      <c r="G137" s="348">
        <f>D137-F137</f>
        <v>-53.433600000003935</v>
      </c>
      <c r="H137" s="360">
        <v>25.905800000000454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3498.2532999999999</v>
      </c>
      <c r="F138" s="215">
        <f>F119+F123+F124+F134+F135+F136+F137</f>
        <v>31552.485499999999</v>
      </c>
      <c r="G138" s="215">
        <f>G119+G123+G124+G134+G135+G136+G137</f>
        <v>92397.514500000005</v>
      </c>
      <c r="H138" s="212">
        <f>H119+H123+H124+H134+H135+H136+H137</f>
        <v>31925.855100000001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99" t="s">
        <v>2</v>
      </c>
      <c r="D147" s="400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8" t="s">
        <v>60</v>
      </c>
      <c r="D148" s="309">
        <v>17600</v>
      </c>
      <c r="E148" s="310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1" t="s">
        <v>93</v>
      </c>
      <c r="D149" s="312">
        <v>8400</v>
      </c>
      <c r="E149" s="310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3" t="s">
        <v>94</v>
      </c>
      <c r="D150" s="312">
        <v>4000</v>
      </c>
      <c r="E150" s="310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4" t="s">
        <v>35</v>
      </c>
      <c r="D151" s="315">
        <f>SUM(D148:D150)</f>
        <v>30000</v>
      </c>
      <c r="E151" s="310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6" t="s">
        <v>80</v>
      </c>
      <c r="D152" s="317"/>
      <c r="E152" s="317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6" t="s">
        <v>92</v>
      </c>
      <c r="D153" s="317"/>
      <c r="E153" s="317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10</v>
      </c>
      <c r="F156" s="73" t="str">
        <f>G20</f>
        <v>LANDET KVANTUM T.O.M UKE 10</v>
      </c>
      <c r="G156" s="73" t="str">
        <f>I20</f>
        <v>RESTKVOTER</v>
      </c>
      <c r="H156" s="96" t="str">
        <f>J20</f>
        <v>LANDET KVANTUM T.O.M. UKE 10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19.824999999999999</v>
      </c>
      <c r="F157" s="197">
        <v>255.2167</v>
      </c>
      <c r="G157" s="197">
        <f>D157-F157</f>
        <v>17231.783299999999</v>
      </c>
      <c r="H157" s="235">
        <v>171.21459999999999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2</v>
      </c>
      <c r="G158" s="197">
        <f>D158-F158</f>
        <v>98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19.824999999999999</v>
      </c>
      <c r="F160" s="199">
        <f>SUM(F157:F159)</f>
        <v>257.2167</v>
      </c>
      <c r="G160" s="199">
        <f>D160-F160</f>
        <v>17342.783299999999</v>
      </c>
      <c r="H160" s="222">
        <f>SUM(H157:H159)</f>
        <v>171.21459999999999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404" t="s">
        <v>1</v>
      </c>
      <c r="C163" s="405"/>
      <c r="D163" s="405"/>
      <c r="E163" s="405"/>
      <c r="F163" s="405"/>
      <c r="G163" s="405"/>
      <c r="H163" s="405"/>
      <c r="I163" s="405"/>
      <c r="J163" s="405"/>
      <c r="K163" s="406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99" t="s">
        <v>2</v>
      </c>
      <c r="D165" s="400"/>
      <c r="E165" s="399" t="s">
        <v>58</v>
      </c>
      <c r="F165" s="400"/>
      <c r="G165" s="399" t="s">
        <v>59</v>
      </c>
      <c r="H165" s="400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8" t="s">
        <v>60</v>
      </c>
      <c r="D166" s="318">
        <v>33532</v>
      </c>
      <c r="E166" s="319" t="s">
        <v>5</v>
      </c>
      <c r="F166" s="320">
        <v>20022</v>
      </c>
      <c r="G166" s="311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1" t="s">
        <v>48</v>
      </c>
      <c r="D167" s="321">
        <v>32164</v>
      </c>
      <c r="E167" s="322" t="s">
        <v>49</v>
      </c>
      <c r="F167" s="323">
        <v>8000</v>
      </c>
      <c r="G167" s="311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1"/>
      <c r="D168" s="321"/>
      <c r="E168" s="322" t="s">
        <v>42</v>
      </c>
      <c r="F168" s="323">
        <v>5500</v>
      </c>
      <c r="G168" s="311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1"/>
      <c r="D169" s="321"/>
      <c r="E169" s="322"/>
      <c r="F169" s="323"/>
      <c r="G169" s="311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4">
        <f>SUM(D166:D169)</f>
        <v>65696</v>
      </c>
      <c r="E170" s="325" t="s">
        <v>62</v>
      </c>
      <c r="F170" s="324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7" t="s">
        <v>97</v>
      </c>
      <c r="D171" s="322"/>
      <c r="E171" s="322"/>
      <c r="F171" s="322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6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401" t="s">
        <v>8</v>
      </c>
      <c r="C174" s="402"/>
      <c r="D174" s="402"/>
      <c r="E174" s="402"/>
      <c r="F174" s="402"/>
      <c r="G174" s="402"/>
      <c r="H174" s="402"/>
      <c r="I174" s="402"/>
      <c r="J174" s="402"/>
      <c r="K174" s="403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31" t="s">
        <v>20</v>
      </c>
      <c r="E176" s="241" t="str">
        <f>F20</f>
        <v>LANDET KVANTUM UKE 10</v>
      </c>
      <c r="F176" s="73" t="str">
        <f>G20</f>
        <v>LANDET KVANTUM T.O.M UKE 10</v>
      </c>
      <c r="G176" s="73" t="str">
        <f>I20</f>
        <v>RESTKVOTER</v>
      </c>
      <c r="H176" s="96" t="str">
        <f>J20</f>
        <v>LANDET KVANTUM T.O.M. UKE 10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69">
        <f>E178+E179+E180+E181</f>
        <v>806.6626</v>
      </c>
      <c r="F177" s="369">
        <f>F178+F179+F180+F181</f>
        <v>6649.0841</v>
      </c>
      <c r="G177" s="369">
        <f>G178+G179+G180+G181</f>
        <v>13372.9159</v>
      </c>
      <c r="H177" s="373">
        <f>H178+H179+H180+H181</f>
        <v>11956.140299999999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5" t="s">
        <v>12</v>
      </c>
      <c r="D178" s="327">
        <v>10966</v>
      </c>
      <c r="E178" s="370">
        <v>627.1875</v>
      </c>
      <c r="F178" s="370">
        <v>5632.5716000000002</v>
      </c>
      <c r="G178" s="370">
        <f t="shared" ref="G178:G183" si="5">D178-F178</f>
        <v>5333.4283999999998</v>
      </c>
      <c r="H178" s="374">
        <v>10683.5445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7">
        <v>2854</v>
      </c>
      <c r="E179" s="370">
        <v>113.47450000000001</v>
      </c>
      <c r="F179" s="370">
        <v>113.47450000000001</v>
      </c>
      <c r="G179" s="370">
        <f t="shared" si="5"/>
        <v>2740.5255000000002</v>
      </c>
      <c r="H179" s="374">
        <v>648.81700000000001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7">
        <v>1426</v>
      </c>
      <c r="E180" s="370">
        <v>64.935000000000002</v>
      </c>
      <c r="F180" s="370">
        <v>883.3546</v>
      </c>
      <c r="G180" s="370">
        <f t="shared" si="5"/>
        <v>542.6454</v>
      </c>
      <c r="H180" s="374">
        <v>614.58979999999997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7">
        <v>4776</v>
      </c>
      <c r="E181" s="370">
        <v>1.0656000000000001</v>
      </c>
      <c r="F181" s="370">
        <v>19.683399999999999</v>
      </c>
      <c r="G181" s="370">
        <f t="shared" si="5"/>
        <v>4756.3166000000001</v>
      </c>
      <c r="H181" s="374">
        <v>9.1890000000000001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71"/>
      <c r="F182" s="371">
        <v>74.03</v>
      </c>
      <c r="G182" s="371">
        <f t="shared" si="5"/>
        <v>5425.97</v>
      </c>
      <c r="H182" s="375">
        <v>8.7103999999999999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69">
        <v>33.521299999999997</v>
      </c>
      <c r="F183" s="369">
        <v>1273.7734</v>
      </c>
      <c r="G183" s="369">
        <f t="shared" si="5"/>
        <v>6726.2266</v>
      </c>
      <c r="H183" s="373">
        <v>2307.652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7"/>
      <c r="E184" s="370"/>
      <c r="F184" s="370">
        <v>793.41750000000002</v>
      </c>
      <c r="G184" s="370"/>
      <c r="H184" s="374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72">
        <f>E183-E184</f>
        <v>33.521299999999997</v>
      </c>
      <c r="F185" s="372">
        <f>F183-F184</f>
        <v>480.35590000000002</v>
      </c>
      <c r="G185" s="372"/>
      <c r="H185" s="376">
        <f>H183-H184</f>
        <v>651.70230000000015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8">
        <v>10</v>
      </c>
      <c r="E186" s="362"/>
      <c r="F186" s="362"/>
      <c r="G186" s="362">
        <f>D186-F186</f>
        <v>10</v>
      </c>
      <c r="H186" s="364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61">
        <v>1</v>
      </c>
      <c r="F187" s="361">
        <v>19</v>
      </c>
      <c r="G187" s="361">
        <f>D187-F187</f>
        <v>-19</v>
      </c>
      <c r="H187" s="363">
        <v>11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841.18389999999999</v>
      </c>
      <c r="F188" s="215">
        <f>F177+F182+F183+F186+F187</f>
        <v>8015.8874999999998</v>
      </c>
      <c r="G188" s="215">
        <f>G177+G182+G183+G186+G187</f>
        <v>25516.112500000003</v>
      </c>
      <c r="H188" s="212">
        <f>H177+H182+H183+H186+H187</f>
        <v>14284.482699999999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404" t="s">
        <v>1</v>
      </c>
      <c r="C193" s="405"/>
      <c r="D193" s="405"/>
      <c r="E193" s="405"/>
      <c r="F193" s="405"/>
      <c r="G193" s="405"/>
      <c r="H193" s="405"/>
      <c r="I193" s="405"/>
      <c r="J193" s="405"/>
      <c r="K193" s="406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99" t="s">
        <v>2</v>
      </c>
      <c r="D195" s="400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8" t="s">
        <v>76</v>
      </c>
      <c r="D196" s="309">
        <v>6025</v>
      </c>
      <c r="E196" s="329"/>
      <c r="F196" s="270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1" t="s">
        <v>77</v>
      </c>
      <c r="D197" s="312">
        <v>31282</v>
      </c>
      <c r="E197" s="329"/>
      <c r="F197" s="270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3" t="s">
        <v>32</v>
      </c>
      <c r="D198" s="312">
        <v>382</v>
      </c>
      <c r="E198" s="329"/>
      <c r="F198" s="270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4" t="s">
        <v>35</v>
      </c>
      <c r="D199" s="315">
        <f>SUM(D196:D198)</f>
        <v>37689</v>
      </c>
      <c r="E199" s="329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0" t="s">
        <v>86</v>
      </c>
      <c r="D200" s="322"/>
      <c r="E200" s="322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6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6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401" t="s">
        <v>8</v>
      </c>
      <c r="C203" s="402"/>
      <c r="D203" s="402"/>
      <c r="E203" s="402"/>
      <c r="F203" s="402"/>
      <c r="G203" s="402"/>
      <c r="H203" s="402"/>
      <c r="I203" s="402"/>
      <c r="J203" s="402"/>
      <c r="K203" s="403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10</v>
      </c>
      <c r="F205" s="73" t="str">
        <f>G20</f>
        <v>LANDET KVANTUM T.O.M UKE 10</v>
      </c>
      <c r="G205" s="73" t="str">
        <f>I20</f>
        <v>RESTKVOTER</v>
      </c>
      <c r="H205" s="96" t="str">
        <f>J20</f>
        <v>LANDET KVANTUM T.O.M. UKE 10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19.811499999999999</v>
      </c>
      <c r="F206" s="197">
        <v>339.3639</v>
      </c>
      <c r="G206" s="197"/>
      <c r="H206" s="235">
        <v>274.23860000000002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43.112000000000002</v>
      </c>
      <c r="F207" s="197">
        <v>445.82049999999998</v>
      </c>
      <c r="G207" s="197"/>
      <c r="H207" s="235">
        <v>288.46980000000002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>
        <v>1</v>
      </c>
      <c r="F209" s="198">
        <v>5</v>
      </c>
      <c r="G209" s="198"/>
      <c r="H209" s="236">
        <v>10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63.923500000000004</v>
      </c>
      <c r="F210" s="199">
        <f>SUM(F206:F209)</f>
        <v>790.18439999999998</v>
      </c>
      <c r="G210" s="199">
        <f>D210-F210</f>
        <v>5234.8155999999999</v>
      </c>
      <c r="H210" s="222">
        <f>H206+H207+H208+H209</f>
        <v>572.70839999999998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tonn)&amp;R15.3.2016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2016-03-08T12:42:01Z</cp:lastPrinted>
  <dcterms:created xsi:type="dcterms:W3CDTF">2011-07-06T12:13:20Z</dcterms:created>
  <dcterms:modified xsi:type="dcterms:W3CDTF">2016-03-15T07:50:57Z</dcterms:modified>
</cp:coreProperties>
</file>