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0_2014" sheetId="1" r:id="rId1"/>
  </sheets>
  <definedNames>
    <definedName name="_xlnm.Print_Area" localSheetId="0">UKE_10_2014!$B$1:$K$204</definedName>
    <definedName name="Z_14D440E4_F18A_4F78_9989_38C1B133222D_.wvu.Cols" localSheetId="0" hidden="1">UKE_10_2014!#REF!</definedName>
    <definedName name="Z_14D440E4_F18A_4F78_9989_38C1B133222D_.wvu.PrintArea" localSheetId="0" hidden="1">UKE_10_2014!$B$1:$K$204</definedName>
    <definedName name="Z_14D440E4_F18A_4F78_9989_38C1B133222D_.wvu.Rows" localSheetId="0" hidden="1">UKE_10_2014!$316:$1048576,UKE_10_2014!$205:$315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3" i="1"/>
  <c r="E164"/>
  <c r="E176" s="1"/>
  <c r="E133"/>
  <c r="G134"/>
  <c r="E68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102" l="1"/>
  <c r="E141"/>
  <c r="F24"/>
  <c r="E24"/>
  <c r="E41" s="1"/>
  <c r="E102"/>
  <c r="G128"/>
  <c r="G140"/>
  <c r="G171"/>
  <c r="F133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<sst xmlns="http://schemas.openxmlformats.org/spreadsheetml/2006/main" count="213" uniqueCount="102">
  <si>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</si>
  <si>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</si>
  <si>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</si>
  <si>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</si>
  <si>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</si>
  <si>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</si>
  <si>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</si>
  <si>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</si>
  <si>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</si>
  <si>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</si>
  <si>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</si>
  <si>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</si>
  <si>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</si>
  <si>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</si>
  <si>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</si>
  <si>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</si>
  <si>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</si>
  <si>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</si>
  <si>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</si>
  <si>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</si>
  <si>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</si>
  <si>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</si>
  <si>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</si>
  <si>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</si>
  <si>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</si>
  <si>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</si>
  <si>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</si>
  <si>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</si>
  <si>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</si>
  <si>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</si>
  <si>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</si>
  <si>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</si>
  <si>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</si>
  <si>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</si>
  <si>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</si>
  <si>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</si>
  <si>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</si>
  <si>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</si>
  <si>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</si>
  <si>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</si>
  <si>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</si>
  <si>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</si>
  <si>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</si>
  <si>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</si>
  <si>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</si>
  <si>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</si>
  <si>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</si>
  <si>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</si>
  <si>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</si>
  <si>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</si>
  <si>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</si>
  <si>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</si>
  <si>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</si>
  <si>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</si>
  <si>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</si>
  <si>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</si>
  <si>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</si>
  <si>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</si>
  <si>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</si>
  <si>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</si>
  <si>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</si>
  <si>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</si>
  <si>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</si>
  <si>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</si>
  <si>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</si>
  <si>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</si>
  <si>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</si>
  <si>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</si>
  <si>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</si>
  <si>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</si>
  <si>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</si>
  <si>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</si>
  <si>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</si>
  <si>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</si>
  <si>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</si>
  <si>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</si>
  <si>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</si>
  <si>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</si>
  <si>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</si>
  <si>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</si>
  <si>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</si>
  <si>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</si>
  <si>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</si>
  <si>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</si>
  <si>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</si>
  <si>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</si>
  <si>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</si>
  <si>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</si>
  <si>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</si>
  <si>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</si>
  <si>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</si>
  <si>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</si>
  <si>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</si>
  <si>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</si>
  <si>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</si>
  <si>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</si>
  <si>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</si>
  <si>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</si>
  <si>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</si>
  <si>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UKE 10</t>
  </si>
  <si>
    <t>LANDET KVANTUM T.O.M UKE 10</t>
  </si>
  <si>
    <t>LANDET KVANTUM T.O.M. UKE 10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</si>
</sst>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71" xfId="0" applyNumberFormat="1" applyFont="1" applyBorder="1" applyAlignment="1">
      <alignment vertical="center" wrapText="1"/>
    </xf>
    <xf numFmtId="3" fontId="52" fillId="0" borderId="69" xfId="0" applyNumberFormat="1" applyFont="1" applyBorder="1" applyAlignment="1">
      <alignment vertical="center" wrapText="1"/>
    </xf>
    <xf numFmtId="3" fontId="9" fillId="0" borderId="69" xfId="0" applyNumberFormat="1" applyFont="1" applyBorder="1" applyAlignment="1">
      <alignment vertical="center" wrapText="1"/>
    </xf>
    <xf numFmtId="3" fontId="9" fillId="0" borderId="70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9" fillId="0" borderId="71" xfId="0" applyNumberFormat="1" applyFont="1" applyFill="1" applyBorder="1" applyAlignment="1">
      <alignment vertical="center"/>
    </xf>
    <xf numFmtId="3" fontId="5" fillId="4" borderId="71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/>
    </xf>
    <xf numFmtId="3" fontId="20" fillId="0" borderId="72" xfId="0" applyNumberFormat="1" applyFont="1" applyBorder="1" applyAlignment="1">
      <alignment vertical="center" wrapText="1"/>
    </xf>
    <xf numFmtId="3" fontId="8" fillId="0" borderId="69" xfId="0" applyNumberFormat="1" applyFont="1" applyBorder="1" applyAlignment="1">
      <alignment vertical="center" wrapText="1"/>
    </xf>
    <xf numFmtId="3" fontId="20" fillId="0" borderId="68" xfId="0" applyNumberFormat="1" applyFont="1" applyFill="1" applyBorder="1" applyAlignment="1">
      <alignment vertical="center" wrapText="1"/>
    </xf>
    <xf numFmtId="3" fontId="2" fillId="0" borderId="69" xfId="0" applyNumberFormat="1" applyFont="1" applyFill="1" applyBorder="1" applyAlignment="1">
      <alignment vertical="center" wrapText="1"/>
    </xf>
    <xf numFmtId="3" fontId="2" fillId="0" borderId="70" xfId="0" applyNumberFormat="1" applyFont="1" applyFill="1" applyBorder="1" applyAlignment="1">
      <alignment vertical="center" wrapText="1"/>
    </xf>
    <xf numFmtId="3" fontId="9" fillId="0" borderId="69" xfId="0" applyNumberFormat="1" applyFont="1" applyFill="1" applyBorder="1" applyAlignment="1">
      <alignment vertical="center" wrapText="1"/>
    </xf>
    <xf numFmtId="3" fontId="8" fillId="0" borderId="69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20" fillId="0" borderId="71" xfId="0" applyNumberFormat="1" applyFont="1" applyFill="1" applyBorder="1" applyAlignment="1">
      <alignment vertical="center" wrapText="1"/>
    </xf>
    <xf numFmtId="3" fontId="20" fillId="4" borderId="71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20" fillId="0" borderId="73" xfId="0" applyNumberFormat="1" applyFont="1" applyBorder="1" applyAlignment="1">
      <alignment vertical="center" wrapText="1"/>
    </xf>
    <xf numFmtId="3" fontId="2" fillId="0" borderId="74" xfId="0" applyNumberFormat="1" applyFont="1" applyBorder="1" applyAlignment="1">
      <alignment vertical="center" wrapText="1"/>
    </xf>
    <xf numFmtId="3" fontId="2" fillId="0" borderId="75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9" fillId="0" borderId="76" xfId="0" applyNumberFormat="1" applyFont="1" applyBorder="1" applyAlignment="1">
      <alignment vertical="center" wrapText="1"/>
    </xf>
    <xf numFmtId="3" fontId="52" fillId="0" borderId="74" xfId="0" applyNumberFormat="1" applyFont="1" applyBorder="1" applyAlignment="1">
      <alignment vertical="center" wrapText="1"/>
    </xf>
    <xf numFmtId="3" fontId="9" fillId="0" borderId="7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52" fillId="0" borderId="7" xfId="0" applyNumberFormat="1" applyFont="1" applyBorder="1" applyAlignment="1">
      <alignment vertical="center" wrapText="1"/>
    </xf>
    <xf numFmtId="0" fontId="5" fillId="4" borderId="77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" fillId="0" borderId="78" xfId="0" applyNumberFormat="1" applyFont="1" applyBorder="1" applyAlignment="1">
      <alignment vertical="center" wrapText="1"/>
    </xf>
    <xf numFmtId="3" fontId="9" fillId="0" borderId="40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4" borderId="77" xfId="0" applyNumberFormat="1" applyFont="1" applyFill="1" applyBorder="1" applyAlignment="1">
      <alignment vertical="center" wrapText="1"/>
    </xf>
    <xf numFmtId="3" fontId="20" fillId="0" borderId="79" xfId="0" applyNumberFormat="1" applyFont="1" applyBorder="1" applyAlignment="1">
      <alignment vertical="center" wrapText="1"/>
    </xf>
    <xf numFmtId="3" fontId="2" fillId="0" borderId="67" xfId="0" applyNumberFormat="1" applyFont="1" applyBorder="1" applyAlignment="1">
      <alignment vertical="center" wrapText="1"/>
    </xf>
    <xf numFmtId="3" fontId="2" fillId="0" borderId="80" xfId="0" applyNumberFormat="1" applyFont="1" applyBorder="1" applyAlignment="1">
      <alignment vertical="center" wrapText="1"/>
    </xf>
    <xf numFmtId="3" fontId="20" fillId="0" borderId="81" xfId="0" applyNumberFormat="1" applyFont="1" applyBorder="1" applyAlignment="1">
      <alignment vertical="center" wrapText="1"/>
    </xf>
    <xf numFmtId="3" fontId="20" fillId="0" borderId="19" xfId="0" applyNumberFormat="1" applyFont="1" applyBorder="1" applyAlignment="1">
      <alignment vertical="center" wrapText="1"/>
    </xf>
    <xf numFmtId="3" fontId="9" fillId="0" borderId="79" xfId="0" applyNumberFormat="1" applyFont="1" applyBorder="1" applyAlignment="1">
      <alignment vertical="center" wrapText="1"/>
    </xf>
    <xf numFmtId="3" fontId="52" fillId="0" borderId="67" xfId="0" applyNumberFormat="1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view="pageLayout" zoomScale="110" zoomScaleNormal="85" zoomScalePageLayoutView="110" workbookViewId="0">
      <selection activeCell="C3" sqref="C3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1.42578125" customWidth="1"/>
    <col min="12" max="16384" width="13.85546875" hidden="1"/>
  </cols>
  <sheetData>
    <row r="1" spans="2:11" s="90" customFormat="1" ht="7.9" customHeight="1" thickBot="1">
      <c r="K1"/>
    </row>
    <row r="2" spans="2:11" ht="31.5" customHeight="1" thickTop="1" thickBot="1">
      <c r="B2" s="374" t="s">
        <v>98</v>
      </c>
      <c r="C2" s="375"/>
      <c r="D2" s="375"/>
      <c r="E2" s="375"/>
      <c r="F2" s="375"/>
      <c r="G2" s="375"/>
      <c r="H2" s="375"/>
      <c r="I2" s="375"/>
      <c r="J2" s="376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77" t="s">
        <v>1</v>
      </c>
      <c r="C7" s="378"/>
      <c r="D7" s="378"/>
      <c r="E7" s="378"/>
      <c r="F7" s="378"/>
      <c r="G7" s="378"/>
      <c r="H7" s="378"/>
      <c r="I7" s="378"/>
      <c r="J7" s="379"/>
      <c r="K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</row>
    <row r="9" spans="2:11" s="4" customFormat="1" ht="14.1" customHeight="1" thickBot="1">
      <c r="B9" s="165"/>
      <c r="C9" s="380" t="s">
        <v>2</v>
      </c>
      <c r="D9" s="381"/>
      <c r="E9" s="380" t="s">
        <v>21</v>
      </c>
      <c r="F9" s="381"/>
      <c r="G9" s="380" t="s">
        <v>22</v>
      </c>
      <c r="H9" s="381"/>
      <c r="I9" s="213"/>
      <c r="J9" s="163"/>
      <c r="K9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72</v>
      </c>
      <c r="H11" s="228">
        <v>211956</v>
      </c>
      <c r="I11" s="224"/>
      <c r="J11" s="163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73</v>
      </c>
      <c r="H12" s="228">
        <v>25929</v>
      </c>
      <c r="I12" s="224"/>
      <c r="J12" s="163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</row>
    <row r="15" spans="2:11" s="19" customFormat="1" ht="15" customHeight="1">
      <c r="B15" s="173"/>
      <c r="C15" s="226" t="s">
        <v>88</v>
      </c>
      <c r="D15" s="226"/>
      <c r="E15" s="226"/>
      <c r="F15" s="226"/>
      <c r="G15" s="226"/>
      <c r="H15" s="226"/>
      <c r="I15" s="226"/>
      <c r="J15" s="175"/>
      <c r="K15"/>
    </row>
    <row r="16" spans="2:11" s="19" customFormat="1" ht="12" customHeight="1">
      <c r="B16" s="173"/>
      <c r="C16" s="395" t="s">
        <v>97</v>
      </c>
      <c r="D16" s="395"/>
      <c r="E16" s="395"/>
      <c r="F16" s="395"/>
      <c r="G16" s="395"/>
      <c r="H16" s="395"/>
      <c r="I16" s="395"/>
      <c r="J16" s="175"/>
      <c r="K16"/>
    </row>
    <row r="17" spans="2:11" ht="13.5" customHeight="1" thickBot="1">
      <c r="B17" s="176"/>
      <c r="C17" s="396"/>
      <c r="D17" s="396"/>
      <c r="E17" s="396"/>
      <c r="F17" s="396"/>
      <c r="G17" s="396"/>
      <c r="H17" s="396"/>
      <c r="I17" s="396"/>
      <c r="J17" s="178"/>
    </row>
    <row r="18" spans="2:11" ht="17.100000000000001" customHeight="1">
      <c r="B18" s="382" t="s">
        <v>8</v>
      </c>
      <c r="C18" s="383"/>
      <c r="D18" s="383"/>
      <c r="E18" s="383"/>
      <c r="F18" s="383"/>
      <c r="G18" s="383"/>
      <c r="H18" s="383"/>
      <c r="I18" s="383"/>
      <c r="J18" s="384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</row>
    <row r="20" spans="2:11" s="4" customFormat="1" ht="48" customHeight="1" thickBot="1">
      <c r="B20" s="165"/>
      <c r="C20" s="258" t="s">
        <v>20</v>
      </c>
      <c r="D20" s="259" t="s">
        <v>21</v>
      </c>
      <c r="E20" s="256" t="s">
        <v>99</v>
      </c>
      <c r="F20" s="256" t="s">
        <v>100</v>
      </c>
      <c r="G20" s="256" t="s">
        <v>32</v>
      </c>
      <c r="H20" s="256" t="s">
        <v>96</v>
      </c>
      <c r="I20" s="257" t="s">
        <v>101</v>
      </c>
      <c r="J20" s="164"/>
      <c r="K20"/>
    </row>
    <row r="21" spans="2:11" ht="14.1" customHeight="1">
      <c r="B21" s="167"/>
      <c r="C21" s="237" t="s">
        <v>17</v>
      </c>
      <c r="D21" s="339">
        <f>D23+D22</f>
        <v>146527</v>
      </c>
      <c r="E21" s="331">
        <f>E23+E22</f>
        <v>812.56810000000348</v>
      </c>
      <c r="F21" s="331">
        <f>F23+F22</f>
        <v>29562.289400000001</v>
      </c>
      <c r="G21" s="331"/>
      <c r="H21" s="331">
        <f>H23+H22</f>
        <v>116964.71060000001</v>
      </c>
      <c r="I21" s="272">
        <f t="shared" ref="I21" si="0">I23+I22</f>
        <v>26949.840700000001</v>
      </c>
      <c r="J21" s="179"/>
    </row>
    <row r="22" spans="2:11" ht="14.1" customHeight="1">
      <c r="B22" s="167"/>
      <c r="C22" s="238" t="s">
        <v>12</v>
      </c>
      <c r="D22" s="340">
        <v>145777</v>
      </c>
      <c r="E22" s="267">
        <v>745.81510000000344</v>
      </c>
      <c r="F22" s="267">
        <v>29343.367300000002</v>
      </c>
      <c r="G22" s="267"/>
      <c r="H22" s="267">
        <f>D22-F22</f>
        <v>116433.6327</v>
      </c>
      <c r="I22" s="273">
        <v>26852.805700000001</v>
      </c>
      <c r="J22" s="179"/>
    </row>
    <row r="23" spans="2:11" ht="14.1" customHeight="1" thickBot="1">
      <c r="B23" s="167"/>
      <c r="C23" s="239" t="s">
        <v>11</v>
      </c>
      <c r="D23" s="341">
        <v>750</v>
      </c>
      <c r="E23" s="268">
        <v>66.753000000000014</v>
      </c>
      <c r="F23" s="268">
        <v>218.9221</v>
      </c>
      <c r="G23" s="268"/>
      <c r="H23" s="268">
        <f>D23-F23</f>
        <v>531.0779</v>
      </c>
      <c r="I23" s="274">
        <v>97.034999999999997</v>
      </c>
      <c r="J23" s="168"/>
    </row>
    <row r="24" spans="2:11" ht="14.1" customHeight="1">
      <c r="B24" s="167"/>
      <c r="C24" s="237" t="s">
        <v>18</v>
      </c>
      <c r="D24" s="339">
        <f>D32+D31+D25</f>
        <v>297495</v>
      </c>
      <c r="E24" s="331">
        <f>E32+E31+E25</f>
        <v>15005.305099999998</v>
      </c>
      <c r="F24" s="331">
        <f>F25+F31+F32</f>
        <v>142857.95279999997</v>
      </c>
      <c r="G24" s="331"/>
      <c r="H24" s="331">
        <f>H25+H31+H32</f>
        <v>154637.04720000003</v>
      </c>
      <c r="I24" s="272">
        <f>I25+I31+I32</f>
        <v>112854.13690000001</v>
      </c>
      <c r="J24" s="168"/>
    </row>
    <row r="25" spans="2:11" s="25" customFormat="1" ht="15" customHeight="1">
      <c r="B25" s="180"/>
      <c r="C25" s="240" t="s">
        <v>75</v>
      </c>
      <c r="D25" s="342">
        <f>D26+D27+D28+D29+D30</f>
        <v>231113</v>
      </c>
      <c r="E25" s="332">
        <f>E26+E27+E28+E29+E30</f>
        <v>12833.709499999997</v>
      </c>
      <c r="F25" s="332">
        <f>F26+F27+F28+F29</f>
        <v>121218.76839999999</v>
      </c>
      <c r="G25" s="332"/>
      <c r="H25" s="332">
        <f>H26+H27+H28+H29+H30</f>
        <v>109894.23160000001</v>
      </c>
      <c r="I25" s="275">
        <f t="shared" ref="I25" si="1">I26+I27+I28+I29+I30</f>
        <v>96082.753100000002</v>
      </c>
      <c r="J25" s="181"/>
      <c r="K25"/>
    </row>
    <row r="26" spans="2:11" s="27" customFormat="1" ht="14.1" customHeight="1">
      <c r="B26" s="182"/>
      <c r="C26" s="241" t="s">
        <v>23</v>
      </c>
      <c r="D26" s="343">
        <v>59178</v>
      </c>
      <c r="E26" s="269">
        <v>3821.890199999998</v>
      </c>
      <c r="F26" s="269">
        <v>32880.283799999997</v>
      </c>
      <c r="G26" s="269"/>
      <c r="H26" s="269">
        <f>D26-F26+G26</f>
        <v>26297.716200000003</v>
      </c>
      <c r="I26" s="276">
        <v>19543.6067</v>
      </c>
      <c r="J26" s="163"/>
      <c r="K26"/>
    </row>
    <row r="27" spans="2:11" s="27" customFormat="1" ht="14.1" customHeight="1">
      <c r="B27" s="182"/>
      <c r="C27" s="241" t="s">
        <v>79</v>
      </c>
      <c r="D27" s="343">
        <v>56592</v>
      </c>
      <c r="E27" s="269">
        <v>3220.9580999999998</v>
      </c>
      <c r="F27" s="269">
        <v>31777.057499999999</v>
      </c>
      <c r="G27" s="269"/>
      <c r="H27" s="269">
        <f t="shared" ref="H27:H29" si="2">D27-F27+G27</f>
        <v>24814.942500000001</v>
      </c>
      <c r="I27" s="276">
        <v>28721.888900000002</v>
      </c>
      <c r="J27" s="163"/>
      <c r="K27"/>
    </row>
    <row r="28" spans="2:11" s="27" customFormat="1" ht="14.1" customHeight="1">
      <c r="B28" s="182"/>
      <c r="C28" s="241" t="s">
        <v>80</v>
      </c>
      <c r="D28" s="343">
        <v>57631</v>
      </c>
      <c r="E28" s="269">
        <v>4069.923899999998</v>
      </c>
      <c r="F28" s="269">
        <v>34960.394399999997</v>
      </c>
      <c r="G28" s="269"/>
      <c r="H28" s="269">
        <f t="shared" si="2"/>
        <v>22670.605600000003</v>
      </c>
      <c r="I28" s="276">
        <v>29300.088500000002</v>
      </c>
      <c r="J28" s="163"/>
      <c r="K28"/>
    </row>
    <row r="29" spans="2:11" s="27" customFormat="1" ht="14.1" customHeight="1">
      <c r="B29" s="182"/>
      <c r="C29" s="241" t="s">
        <v>26</v>
      </c>
      <c r="D29" s="343">
        <v>38555</v>
      </c>
      <c r="E29" s="269">
        <v>1720.9373000000014</v>
      </c>
      <c r="F29" s="269">
        <v>21601.0327</v>
      </c>
      <c r="G29" s="269"/>
      <c r="H29" s="269">
        <f t="shared" si="2"/>
        <v>16953.9673</v>
      </c>
      <c r="I29" s="276">
        <v>18517.169000000002</v>
      </c>
      <c r="J29" s="163"/>
      <c r="K29"/>
    </row>
    <row r="30" spans="2:11" s="27" customFormat="1" ht="14.1" customHeight="1">
      <c r="B30" s="182"/>
      <c r="C30" s="241" t="s">
        <v>76</v>
      </c>
      <c r="D30" s="343">
        <v>19157</v>
      </c>
      <c r="E30" s="269"/>
      <c r="F30" s="269"/>
      <c r="G30" s="269"/>
      <c r="H30" s="269">
        <f>D30-F30</f>
        <v>19157</v>
      </c>
      <c r="I30" s="276"/>
      <c r="J30" s="163"/>
      <c r="K30"/>
    </row>
    <row r="31" spans="2:11" s="28" customFormat="1" ht="14.1" customHeight="1">
      <c r="B31" s="180"/>
      <c r="C31" s="240" t="s">
        <v>19</v>
      </c>
      <c r="D31" s="342">
        <v>38109</v>
      </c>
      <c r="E31" s="332">
        <v>534.66229999999996</v>
      </c>
      <c r="F31" s="332">
        <v>9715.6512999999995</v>
      </c>
      <c r="G31" s="332"/>
      <c r="H31" s="332">
        <f>D31-F31</f>
        <v>28393.348700000002</v>
      </c>
      <c r="I31" s="275">
        <v>10439.290000000001</v>
      </c>
      <c r="J31" s="181"/>
      <c r="K31"/>
    </row>
    <row r="32" spans="2:11" s="28" customFormat="1" ht="14.1" customHeight="1">
      <c r="B32" s="180"/>
      <c r="C32" s="240" t="s">
        <v>77</v>
      </c>
      <c r="D32" s="342">
        <f>D33+D34</f>
        <v>28273</v>
      </c>
      <c r="E32" s="332">
        <f>E33+E34</f>
        <v>1636.9333000000006</v>
      </c>
      <c r="F32" s="332">
        <f>F33</f>
        <v>11923.533100000001</v>
      </c>
      <c r="G32" s="332"/>
      <c r="H32" s="332">
        <f>H33+H34</f>
        <v>16349.466899999999</v>
      </c>
      <c r="I32" s="275">
        <f>I33+I34</f>
        <v>6332.0937999999996</v>
      </c>
      <c r="J32" s="181"/>
      <c r="K32"/>
    </row>
    <row r="33" spans="2:11" s="27" customFormat="1" ht="14.1" customHeight="1">
      <c r="B33" s="182"/>
      <c r="C33" s="241" t="s">
        <v>10</v>
      </c>
      <c r="D33" s="343">
        <v>25929</v>
      </c>
      <c r="E33" s="269">
        <v>1636.9333000000006</v>
      </c>
      <c r="F33" s="269">
        <v>11923.533100000001</v>
      </c>
      <c r="G33" s="269"/>
      <c r="H33" s="269">
        <f>D33-F33+G33</f>
        <v>14005.466899999999</v>
      </c>
      <c r="I33" s="276">
        <v>6332.0937999999996</v>
      </c>
      <c r="J33" s="163"/>
      <c r="K33"/>
    </row>
    <row r="34" spans="2:11" s="27" customFormat="1" ht="14.1" customHeight="1" thickBot="1">
      <c r="B34" s="182"/>
      <c r="C34" s="242" t="s">
        <v>78</v>
      </c>
      <c r="D34" s="344">
        <v>2344</v>
      </c>
      <c r="E34" s="270"/>
      <c r="F34" s="270"/>
      <c r="G34" s="270"/>
      <c r="H34" s="270">
        <f t="shared" ref="H34:H39" si="3">D34-F34</f>
        <v>2344</v>
      </c>
      <c r="I34" s="277"/>
      <c r="J34" s="163"/>
      <c r="K34"/>
    </row>
    <row r="35" spans="2:11" ht="15.75" customHeight="1" thickBot="1">
      <c r="B35" s="167"/>
      <c r="C35" s="243" t="s">
        <v>63</v>
      </c>
      <c r="D35" s="345">
        <v>4000</v>
      </c>
      <c r="E35" s="271"/>
      <c r="F35" s="271"/>
      <c r="G35" s="271"/>
      <c r="H35" s="271">
        <f>D35-F35</f>
        <v>4000</v>
      </c>
      <c r="I35" s="278"/>
      <c r="J35" s="168"/>
    </row>
    <row r="36" spans="2:11" ht="14.1" customHeight="1" thickBot="1">
      <c r="B36" s="167"/>
      <c r="C36" s="243" t="s">
        <v>13</v>
      </c>
      <c r="D36" s="345">
        <v>513</v>
      </c>
      <c r="E36" s="271"/>
      <c r="F36" s="271">
        <v>18.180599999999998</v>
      </c>
      <c r="G36" s="271"/>
      <c r="H36" s="271">
        <f t="shared" si="3"/>
        <v>494.81939999999997</v>
      </c>
      <c r="I36" s="278">
        <v>207.85679999999999</v>
      </c>
      <c r="J36" s="168"/>
    </row>
    <row r="37" spans="2:11" ht="17.25" customHeight="1" thickBot="1">
      <c r="B37" s="167"/>
      <c r="C37" s="243" t="s">
        <v>64</v>
      </c>
      <c r="D37" s="345">
        <v>3000</v>
      </c>
      <c r="E37" s="271"/>
      <c r="F37" s="271"/>
      <c r="G37" s="271"/>
      <c r="H37" s="271">
        <f t="shared" si="3"/>
        <v>3000</v>
      </c>
      <c r="I37" s="278"/>
      <c r="J37" s="168"/>
    </row>
    <row r="38" spans="2:11" ht="17.25" customHeight="1" thickBot="1">
      <c r="B38" s="167"/>
      <c r="C38" s="243" t="s">
        <v>90</v>
      </c>
      <c r="D38" s="345">
        <v>7000</v>
      </c>
      <c r="E38" s="271">
        <v>34.834800000000001</v>
      </c>
      <c r="F38" s="271">
        <v>232.05539999999999</v>
      </c>
      <c r="G38" s="271"/>
      <c r="H38" s="271">
        <f t="shared" si="3"/>
        <v>6767.9445999999998</v>
      </c>
      <c r="I38" s="278">
        <v>151.00069999999999</v>
      </c>
      <c r="J38" s="168"/>
    </row>
    <row r="39" spans="2:11" s="90" customFormat="1" ht="17.25" customHeight="1" thickBot="1">
      <c r="B39" s="167"/>
      <c r="C39" s="243" t="s">
        <v>70</v>
      </c>
      <c r="D39" s="345">
        <v>200</v>
      </c>
      <c r="E39" s="271"/>
      <c r="F39" s="271"/>
      <c r="G39" s="271"/>
      <c r="H39" s="271">
        <f t="shared" si="3"/>
        <v>200</v>
      </c>
      <c r="I39" s="278"/>
      <c r="J39" s="168"/>
      <c r="K39"/>
    </row>
    <row r="40" spans="2:11" ht="14.1" customHeight="1" thickBot="1">
      <c r="B40" s="167"/>
      <c r="C40" s="208" t="s">
        <v>14</v>
      </c>
      <c r="D40" s="345"/>
      <c r="E40" s="271">
        <v>-270.62249999996857</v>
      </c>
      <c r="F40" s="271">
        <v>52.973600000026636</v>
      </c>
      <c r="G40" s="271"/>
      <c r="H40" s="271">
        <f>D40-F40</f>
        <v>-52.973600000026636</v>
      </c>
      <c r="I40" s="278">
        <v>154.75309999997262</v>
      </c>
      <c r="J40" s="168"/>
    </row>
    <row r="41" spans="2:11" ht="16.5" customHeight="1" thickBot="1">
      <c r="B41" s="167"/>
      <c r="C41" s="260" t="s">
        <v>9</v>
      </c>
      <c r="D41" s="330">
        <f>D21+D24+D35+D36+D37+D38+D39+D40</f>
        <v>458735</v>
      </c>
      <c r="E41" s="333">
        <f>E21+E24+E35+E36+E37+E38+E39+E40</f>
        <v>15582.085500000034</v>
      </c>
      <c r="F41" s="333">
        <f>F21+F24+F35+F36+F37+F38+F39+F40</f>
        <v>172723.45180000001</v>
      </c>
      <c r="G41" s="333"/>
      <c r="H41" s="333">
        <f t="shared" ref="H41" si="4">H21+H24+H35+H36+H37+H38+H39+H40</f>
        <v>286011.54819999996</v>
      </c>
      <c r="I41" s="279">
        <f>I21+I24+I35+I36+I37+I38+I39+I40</f>
        <v>140317.5882</v>
      </c>
      <c r="J41" s="168"/>
    </row>
    <row r="42" spans="2:11" s="19" customFormat="1" ht="12.95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/>
    </row>
    <row r="43" spans="2:11" s="19" customFormat="1" ht="12.95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/>
    </row>
    <row r="44" spans="2:11" s="19" customFormat="1" ht="12.95" customHeight="1">
      <c r="B44" s="173"/>
      <c r="C44" s="184" t="s">
        <v>74</v>
      </c>
      <c r="D44" s="183"/>
      <c r="E44" s="183"/>
      <c r="F44" s="183"/>
      <c r="G44" s="183"/>
      <c r="H44" s="213"/>
      <c r="I44" s="213"/>
      <c r="J44" s="175"/>
      <c r="K44"/>
    </row>
    <row r="45" spans="2:11" s="19" customFormat="1" ht="15">
      <c r="B45" s="173"/>
      <c r="C45" s="295" t="s">
        <v>89</v>
      </c>
      <c r="D45" s="183"/>
      <c r="E45" s="183"/>
      <c r="F45" s="183"/>
      <c r="G45" s="183"/>
      <c r="H45" s="213"/>
      <c r="I45" s="166"/>
      <c r="J45" s="175"/>
      <c r="K45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77" t="s">
        <v>1</v>
      </c>
      <c r="C49" s="378"/>
      <c r="D49" s="378"/>
      <c r="E49" s="378"/>
      <c r="F49" s="378"/>
      <c r="G49" s="378"/>
      <c r="H49" s="378"/>
      <c r="I49" s="378"/>
      <c r="J49" s="379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</row>
    <row r="51" spans="2:11" ht="14.1" customHeight="1" thickBot="1">
      <c r="B51" s="167"/>
      <c r="C51" s="400" t="s">
        <v>2</v>
      </c>
      <c r="D51" s="401"/>
      <c r="E51" s="190"/>
      <c r="F51" s="190"/>
      <c r="G51" s="190"/>
      <c r="H51" s="166"/>
      <c r="I51" s="166"/>
      <c r="J51" s="168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46"/>
      <c r="H53" s="166"/>
      <c r="I53" s="166"/>
      <c r="J53" s="168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</row>
    <row r="57" spans="2:11" ht="17.100000000000001" customHeight="1" thickBot="1">
      <c r="B57" s="382" t="s">
        <v>8</v>
      </c>
      <c r="C57" s="383"/>
      <c r="D57" s="383"/>
      <c r="E57" s="383"/>
      <c r="F57" s="383"/>
      <c r="G57" s="383"/>
      <c r="H57" s="383"/>
      <c r="I57" s="383"/>
      <c r="J57" s="384"/>
    </row>
    <row r="58" spans="2:11" s="4" customFormat="1" ht="48" customHeight="1" thickBot="1">
      <c r="B58" s="195"/>
      <c r="C58" s="258" t="s">
        <v>20</v>
      </c>
      <c r="D58" s="336" t="s">
        <v>21</v>
      </c>
      <c r="E58" s="256" t="str">
        <f>E20</f>
        <v>LANDET KVANTUM UKE 10</v>
      </c>
      <c r="F58" s="256" t="str">
        <f>F20</f>
        <v>LANDET KVANTUM T.O.M UKE 10</v>
      </c>
      <c r="G58" s="256" t="str">
        <f>H20</f>
        <v>RESTKVOTER</v>
      </c>
      <c r="H58" s="257" t="str">
        <f>I20</f>
        <v>LANDET KVANTUM T.O.M. UKE 10 2013</v>
      </c>
      <c r="I58" s="196"/>
      <c r="J58" s="197"/>
      <c r="K58"/>
    </row>
    <row r="59" spans="2:11" ht="14.1" customHeight="1">
      <c r="B59" s="198"/>
      <c r="C59" s="199" t="s">
        <v>39</v>
      </c>
      <c r="D59" s="388"/>
      <c r="E59" s="334">
        <v>1.9787999999999926</v>
      </c>
      <c r="F59" s="334">
        <v>84.194599999999994</v>
      </c>
      <c r="G59" s="391"/>
      <c r="H59" s="334">
        <v>165.59899999999999</v>
      </c>
      <c r="I59" s="217"/>
      <c r="J59" s="200"/>
    </row>
    <row r="60" spans="2:11" ht="14.1" customHeight="1">
      <c r="B60" s="198"/>
      <c r="C60" s="201" t="s">
        <v>36</v>
      </c>
      <c r="D60" s="389"/>
      <c r="E60" s="310">
        <v>32.932999999999993</v>
      </c>
      <c r="F60" s="310">
        <v>125.7915</v>
      </c>
      <c r="G60" s="392"/>
      <c r="H60" s="310">
        <v>288.27859999999998</v>
      </c>
      <c r="I60" s="217"/>
      <c r="J60" s="200"/>
    </row>
    <row r="61" spans="2:11" ht="14.1" customHeight="1" thickBot="1">
      <c r="B61" s="198"/>
      <c r="C61" s="202" t="s">
        <v>40</v>
      </c>
      <c r="D61" s="390"/>
      <c r="E61" s="308"/>
      <c r="F61" s="308">
        <v>34.797600000000003</v>
      </c>
      <c r="G61" s="393"/>
      <c r="H61" s="308">
        <v>16.8139</v>
      </c>
      <c r="I61" s="217"/>
      <c r="J61" s="200"/>
    </row>
    <row r="62" spans="2:11" s="127" customFormat="1" ht="15.6" customHeight="1">
      <c r="B62" s="218"/>
      <c r="C62" s="203" t="s">
        <v>71</v>
      </c>
      <c r="D62" s="337">
        <v>5500</v>
      </c>
      <c r="E62" s="310">
        <v>1.0953999999999997</v>
      </c>
      <c r="F62" s="310">
        <f>F63+F64+F65</f>
        <v>13.2691</v>
      </c>
      <c r="G62" s="311">
        <f>D62-F62</f>
        <v>5486.7308999999996</v>
      </c>
      <c r="H62" s="310">
        <f>H63+H64+H65</f>
        <v>12.2836</v>
      </c>
      <c r="I62" s="219"/>
      <c r="J62" s="220"/>
      <c r="K62"/>
    </row>
    <row r="63" spans="2:11" s="27" customFormat="1" ht="14.1" customHeight="1">
      <c r="B63" s="204"/>
      <c r="C63" s="205" t="s">
        <v>41</v>
      </c>
      <c r="D63" s="338"/>
      <c r="E63" s="269"/>
      <c r="F63" s="269">
        <v>1.5730999999999999</v>
      </c>
      <c r="G63" s="312"/>
      <c r="H63" s="269">
        <v>1.0575000000000001</v>
      </c>
      <c r="I63" s="206"/>
      <c r="J63" s="207"/>
      <c r="K63"/>
    </row>
    <row r="64" spans="2:11" s="27" customFormat="1" ht="14.1" customHeight="1">
      <c r="B64" s="204"/>
      <c r="C64" s="205" t="s">
        <v>42</v>
      </c>
      <c r="D64" s="338"/>
      <c r="E64" s="269"/>
      <c r="F64" s="269">
        <v>3.2311999999999999</v>
      </c>
      <c r="G64" s="312"/>
      <c r="H64" s="269">
        <v>4.8456999999999999</v>
      </c>
      <c r="I64" s="245"/>
      <c r="J64" s="207"/>
      <c r="K64"/>
    </row>
    <row r="65" spans="2:11" s="27" customFormat="1" ht="14.1" customHeight="1" thickBot="1">
      <c r="B65" s="204"/>
      <c r="C65" s="205" t="s">
        <v>43</v>
      </c>
      <c r="D65" s="338"/>
      <c r="E65" s="269"/>
      <c r="F65" s="269">
        <v>8.4648000000000003</v>
      </c>
      <c r="G65" s="313"/>
      <c r="H65" s="269">
        <v>6.3803999999999998</v>
      </c>
      <c r="I65" s="245"/>
      <c r="J65" s="207"/>
      <c r="K65"/>
    </row>
    <row r="66" spans="2:11" ht="14.1" customHeight="1" thickBot="1">
      <c r="B66" s="167"/>
      <c r="C66" s="208" t="s">
        <v>44</v>
      </c>
      <c r="D66" s="319">
        <v>200</v>
      </c>
      <c r="E66" s="301"/>
      <c r="F66" s="301"/>
      <c r="G66" s="314">
        <f>D66-F66</f>
        <v>200</v>
      </c>
      <c r="H66" s="301"/>
      <c r="I66" s="213"/>
      <c r="J66" s="168"/>
    </row>
    <row r="67" spans="2:11" ht="14.1" customHeight="1" thickBot="1">
      <c r="B67" s="167"/>
      <c r="C67" s="208" t="s">
        <v>14</v>
      </c>
      <c r="D67" s="319"/>
      <c r="E67" s="301"/>
      <c r="F67" s="301"/>
      <c r="G67" s="314"/>
      <c r="H67" s="301">
        <v>50.897999999999968</v>
      </c>
      <c r="I67" s="213"/>
      <c r="J67" s="168"/>
    </row>
    <row r="68" spans="2:11" s="4" customFormat="1" ht="14.1" customHeight="1" thickBot="1">
      <c r="B68" s="165"/>
      <c r="C68" s="260" t="s">
        <v>9</v>
      </c>
      <c r="D68" s="330">
        <v>9675</v>
      </c>
      <c r="E68" s="333">
        <f>E59+E60+E61+E62+E66+E67</f>
        <v>36.007199999999983</v>
      </c>
      <c r="F68" s="333">
        <f>F59+F60+F61+F62+F66+F67</f>
        <v>258.05279999999999</v>
      </c>
      <c r="G68" s="315">
        <f>D68-F68</f>
        <v>9416.9472000000005</v>
      </c>
      <c r="H68" s="333">
        <f>H59+H60+H61+H62+H66+H67</f>
        <v>533.87309999999991</v>
      </c>
      <c r="I68" s="235"/>
      <c r="J68" s="164"/>
      <c r="K68"/>
    </row>
    <row r="69" spans="2:11" s="4" customFormat="1" ht="19.149999999999999" customHeight="1" thickBot="1">
      <c r="B69" s="214"/>
      <c r="C69" s="394"/>
      <c r="D69" s="394"/>
      <c r="E69" s="394"/>
      <c r="F69" s="210"/>
      <c r="G69" s="210"/>
      <c r="H69" s="244"/>
      <c r="I69" s="215"/>
      <c r="J69" s="216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77" t="s">
        <v>1</v>
      </c>
      <c r="C74" s="378"/>
      <c r="D74" s="378"/>
      <c r="E74" s="378"/>
      <c r="F74" s="378"/>
      <c r="G74" s="378"/>
      <c r="H74" s="378"/>
      <c r="I74" s="378"/>
      <c r="J74" s="379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</row>
    <row r="76" spans="2:11" ht="14.1" customHeight="1" thickBot="1">
      <c r="B76" s="165"/>
      <c r="C76" s="380" t="s">
        <v>2</v>
      </c>
      <c r="D76" s="381"/>
      <c r="E76" s="380" t="s">
        <v>21</v>
      </c>
      <c r="F76" s="381"/>
      <c r="G76" s="380" t="s">
        <v>22</v>
      </c>
      <c r="H76" s="381"/>
      <c r="I76" s="213"/>
      <c r="J76" s="163"/>
    </row>
    <row r="77" spans="2:11" ht="15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</row>
    <row r="78" spans="2:11" ht="15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72</v>
      </c>
      <c r="H78" s="231">
        <v>40021</v>
      </c>
      <c r="I78" s="213"/>
      <c r="J78" s="163"/>
    </row>
    <row r="79" spans="2:11" ht="15.75" thickBot="1">
      <c r="B79" s="167"/>
      <c r="C79" s="223" t="s">
        <v>35</v>
      </c>
      <c r="D79" s="231">
        <v>11270</v>
      </c>
      <c r="E79" s="170"/>
      <c r="F79" s="231"/>
      <c r="G79" s="170" t="s">
        <v>73</v>
      </c>
      <c r="H79" s="231">
        <v>4327</v>
      </c>
      <c r="I79" s="213"/>
      <c r="J79" s="163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</row>
    <row r="81" spans="2:11" ht="12" customHeight="1">
      <c r="B81" s="167"/>
      <c r="C81" s="174" t="s">
        <v>81</v>
      </c>
      <c r="D81" s="166"/>
      <c r="E81" s="166"/>
      <c r="F81" s="166"/>
      <c r="G81" s="166"/>
      <c r="H81" s="166"/>
      <c r="I81" s="166"/>
      <c r="J81" s="168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</row>
    <row r="84" spans="2:11" ht="14.1" customHeight="1" thickTop="1">
      <c r="B84" s="385" t="s">
        <v>8</v>
      </c>
      <c r="C84" s="386"/>
      <c r="D84" s="386"/>
      <c r="E84" s="386"/>
      <c r="F84" s="386"/>
      <c r="G84" s="386"/>
      <c r="H84" s="386"/>
      <c r="I84" s="386"/>
      <c r="J84" s="387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8" t="s">
        <v>20</v>
      </c>
      <c r="D86" s="259" t="s">
        <v>21</v>
      </c>
      <c r="E86" s="256" t="str">
        <f>E20</f>
        <v>LANDET KVANTUM UKE 10</v>
      </c>
      <c r="F86" s="256" t="str">
        <f>F20</f>
        <v>LANDET KVANTUM T.O.M UKE 10</v>
      </c>
      <c r="G86" s="256" t="str">
        <f>H20</f>
        <v>RESTKVOTER</v>
      </c>
      <c r="H86" s="257" t="str">
        <f>I20</f>
        <v>LANDET KVANTUM T.O.M. UKE 10 2013</v>
      </c>
      <c r="I86" s="7"/>
      <c r="J86" s="11"/>
    </row>
    <row r="87" spans="2:11" ht="14.1" customHeight="1">
      <c r="B87" s="10"/>
      <c r="C87" s="254" t="s">
        <v>17</v>
      </c>
      <c r="D87" s="334">
        <f>D89+D88</f>
        <v>33148</v>
      </c>
      <c r="E87" s="334">
        <f>E89+E88</f>
        <v>286.05239999999947</v>
      </c>
      <c r="F87" s="334">
        <f>F88+F89</f>
        <v>5482.5891000000001</v>
      </c>
      <c r="G87" s="334">
        <f>G88+G89</f>
        <v>27665.410899999999</v>
      </c>
      <c r="H87" s="296">
        <f>H88+H89</f>
        <v>8223.9901000000009</v>
      </c>
      <c r="I87" s="46"/>
      <c r="J87" s="11"/>
    </row>
    <row r="88" spans="2:11" ht="14.1" customHeight="1">
      <c r="B88" s="10"/>
      <c r="C88" s="249" t="s">
        <v>12</v>
      </c>
      <c r="D88" s="297">
        <v>32398</v>
      </c>
      <c r="E88" s="297">
        <v>201.96419999999944</v>
      </c>
      <c r="F88" s="297">
        <v>5271.7336999999998</v>
      </c>
      <c r="G88" s="297">
        <f>D88-F88</f>
        <v>27126.266299999999</v>
      </c>
      <c r="H88" s="298">
        <v>8143.2591000000002</v>
      </c>
      <c r="I88" s="46"/>
      <c r="J88" s="11"/>
    </row>
    <row r="89" spans="2:11" ht="14.1" customHeight="1" thickBot="1">
      <c r="B89" s="10"/>
      <c r="C89" s="250" t="s">
        <v>11</v>
      </c>
      <c r="D89" s="299">
        <v>750</v>
      </c>
      <c r="E89" s="299">
        <v>84.088200000000001</v>
      </c>
      <c r="F89" s="299">
        <v>210.8554</v>
      </c>
      <c r="G89" s="299">
        <f>D89-F89</f>
        <v>539.14459999999997</v>
      </c>
      <c r="H89" s="300">
        <v>80.730999999999995</v>
      </c>
      <c r="I89" s="7"/>
      <c r="J89" s="11"/>
    </row>
    <row r="90" spans="2:11" ht="14.1" customHeight="1">
      <c r="B90" s="3"/>
      <c r="C90" s="254" t="s">
        <v>18</v>
      </c>
      <c r="D90" s="318">
        <f>D91+D97+D98</f>
        <v>54083</v>
      </c>
      <c r="E90" s="334">
        <f>E91+E97+E98</f>
        <v>1182.2994000000003</v>
      </c>
      <c r="F90" s="334">
        <f>F91+F97+F98</f>
        <v>11124.650099999999</v>
      </c>
      <c r="G90" s="334">
        <f t="shared" ref="G90" si="5">G91+G97+G98</f>
        <v>42958.349899999994</v>
      </c>
      <c r="H90" s="296">
        <f>H91+H97+H98</f>
        <v>14157.5517</v>
      </c>
      <c r="I90" s="5"/>
      <c r="J90" s="11"/>
    </row>
    <row r="91" spans="2:11" ht="15.75" customHeight="1">
      <c r="B91" s="23"/>
      <c r="C91" s="252" t="s">
        <v>75</v>
      </c>
      <c r="D91" s="321">
        <f>D92+D93+D94+D95+D96</f>
        <v>40021</v>
      </c>
      <c r="E91" s="335">
        <f>E92+E93+E94+E95+E96</f>
        <v>901.10330000000022</v>
      </c>
      <c r="F91" s="335">
        <f>F92+F93+F94+F95+F96</f>
        <v>7778.9753000000001</v>
      </c>
      <c r="G91" s="335">
        <f>G92+G93+G94+G95+G96</f>
        <v>32242.024699999998</v>
      </c>
      <c r="H91" s="304">
        <f t="shared" ref="H91" si="6">H92+H93+H95+H96</f>
        <v>9768.9588999999996</v>
      </c>
      <c r="I91" s="47"/>
      <c r="J91" s="11"/>
    </row>
    <row r="92" spans="2:11" s="27" customFormat="1" ht="14.1" customHeight="1">
      <c r="B92" s="26"/>
      <c r="C92" s="251" t="s">
        <v>23</v>
      </c>
      <c r="D92" s="320">
        <v>9029</v>
      </c>
      <c r="E92" s="303">
        <v>93.418699999999944</v>
      </c>
      <c r="F92" s="303">
        <v>1528.3969</v>
      </c>
      <c r="G92" s="303">
        <f>D92-F92</f>
        <v>7500.6031000000003</v>
      </c>
      <c r="H92" s="305">
        <v>2201.3463999999999</v>
      </c>
      <c r="I92" s="33"/>
      <c r="J92" s="1"/>
      <c r="K92"/>
    </row>
    <row r="93" spans="2:11" s="27" customFormat="1" ht="14.1" customHeight="1">
      <c r="B93" s="26"/>
      <c r="C93" s="251" t="s">
        <v>24</v>
      </c>
      <c r="D93" s="320">
        <v>8324</v>
      </c>
      <c r="E93" s="303">
        <v>237.53410000000008</v>
      </c>
      <c r="F93" s="303">
        <v>2145.3107</v>
      </c>
      <c r="G93" s="303">
        <f t="shared" ref="G93:G99" si="7">D93-F93</f>
        <v>6178.6893</v>
      </c>
      <c r="H93" s="305">
        <v>2623.2197000000001</v>
      </c>
      <c r="I93" s="33"/>
      <c r="J93" s="1"/>
      <c r="K93"/>
    </row>
    <row r="94" spans="2:11" s="27" customFormat="1" ht="14.1" customHeight="1">
      <c r="B94" s="182"/>
      <c r="C94" s="251" t="s">
        <v>83</v>
      </c>
      <c r="D94" s="320">
        <v>4338</v>
      </c>
      <c r="E94" s="303"/>
      <c r="F94" s="303"/>
      <c r="G94" s="303">
        <f>D94-F94</f>
        <v>4338</v>
      </c>
      <c r="H94" s="305"/>
      <c r="I94" s="188"/>
      <c r="J94" s="163"/>
      <c r="K94"/>
    </row>
    <row r="95" spans="2:11" s="27" customFormat="1" ht="14.1" customHeight="1">
      <c r="B95" s="26"/>
      <c r="C95" s="251" t="s">
        <v>25</v>
      </c>
      <c r="D95" s="320">
        <v>11806</v>
      </c>
      <c r="E95" s="303">
        <v>367.73720000000003</v>
      </c>
      <c r="F95" s="303">
        <v>2735.3714</v>
      </c>
      <c r="G95" s="303">
        <f t="shared" si="7"/>
        <v>9070.6286</v>
      </c>
      <c r="H95" s="305">
        <v>3338.2955999999999</v>
      </c>
      <c r="I95" s="33"/>
      <c r="J95" s="1"/>
      <c r="K95"/>
    </row>
    <row r="96" spans="2:11" s="27" customFormat="1" ht="14.1" customHeight="1">
      <c r="B96" s="26"/>
      <c r="C96" s="251" t="s">
        <v>26</v>
      </c>
      <c r="D96" s="320">
        <v>6524</v>
      </c>
      <c r="E96" s="303">
        <v>202.41330000000016</v>
      </c>
      <c r="F96" s="303">
        <v>1369.8963000000001</v>
      </c>
      <c r="G96" s="303">
        <f t="shared" si="7"/>
        <v>5154.1036999999997</v>
      </c>
      <c r="H96" s="305">
        <v>1606.0971999999999</v>
      </c>
      <c r="I96" s="33"/>
      <c r="J96" s="1"/>
      <c r="K96"/>
    </row>
    <row r="97" spans="1:11" ht="14.1" customHeight="1">
      <c r="B97" s="23"/>
      <c r="C97" s="252" t="s">
        <v>36</v>
      </c>
      <c r="D97" s="321">
        <v>9735</v>
      </c>
      <c r="E97" s="335">
        <v>189.24080000000004</v>
      </c>
      <c r="F97" s="335">
        <v>2912.8753000000002</v>
      </c>
      <c r="G97" s="335">
        <f t="shared" si="7"/>
        <v>6822.1247000000003</v>
      </c>
      <c r="H97" s="304">
        <v>3905.0182</v>
      </c>
      <c r="I97" s="47"/>
      <c r="J97" s="11"/>
    </row>
    <row r="98" spans="1:11" ht="14.1" customHeight="1" thickBot="1">
      <c r="B98" s="23"/>
      <c r="C98" s="253" t="s">
        <v>73</v>
      </c>
      <c r="D98" s="322">
        <v>4327</v>
      </c>
      <c r="E98" s="306">
        <v>91.955300000000022</v>
      </c>
      <c r="F98" s="306">
        <v>432.79950000000002</v>
      </c>
      <c r="G98" s="306">
        <f t="shared" si="7"/>
        <v>3894.2004999999999</v>
      </c>
      <c r="H98" s="307">
        <v>483.57459999999998</v>
      </c>
      <c r="I98" s="47"/>
      <c r="J98" s="11"/>
    </row>
    <row r="99" spans="1:11" ht="14.1" customHeight="1" thickBot="1">
      <c r="B99" s="10"/>
      <c r="C99" s="255" t="s">
        <v>13</v>
      </c>
      <c r="D99" s="319">
        <v>584</v>
      </c>
      <c r="E99" s="301"/>
      <c r="F99" s="301">
        <v>10.228400000000001</v>
      </c>
      <c r="G99" s="301">
        <f t="shared" si="7"/>
        <v>573.77160000000003</v>
      </c>
      <c r="H99" s="302">
        <v>50.926600000000001</v>
      </c>
      <c r="I99" s="7"/>
      <c r="J99" s="11"/>
    </row>
    <row r="100" spans="1:11" ht="18" customHeight="1" thickBot="1">
      <c r="B100" s="10"/>
      <c r="C100" s="255" t="s">
        <v>91</v>
      </c>
      <c r="D100" s="319">
        <v>300</v>
      </c>
      <c r="E100" s="301">
        <v>0.86890000000000001</v>
      </c>
      <c r="F100" s="301">
        <v>11.230700000000001</v>
      </c>
      <c r="G100" s="301">
        <f>D100-F100</f>
        <v>288.76929999999999</v>
      </c>
      <c r="H100" s="302">
        <v>10.8612</v>
      </c>
      <c r="I100" s="7"/>
      <c r="J100" s="11"/>
    </row>
    <row r="101" spans="1:11" ht="14.1" customHeight="1" thickBot="1">
      <c r="B101" s="10"/>
      <c r="C101" s="255" t="s">
        <v>14</v>
      </c>
      <c r="D101" s="319"/>
      <c r="E101" s="301">
        <v>-23.855400000002192</v>
      </c>
      <c r="F101" s="301">
        <v>0.76449999999749707</v>
      </c>
      <c r="G101" s="301">
        <f>D101-F101</f>
        <v>-0.76449999999749707</v>
      </c>
      <c r="H101" s="302">
        <v>121.72490000000107</v>
      </c>
      <c r="I101" s="7"/>
      <c r="J101" s="11"/>
    </row>
    <row r="102" spans="1:11" ht="14.1" customHeight="1" thickBot="1">
      <c r="B102" s="10"/>
      <c r="C102" s="260" t="s">
        <v>9</v>
      </c>
      <c r="D102" s="346">
        <f>D87+D90+D99+D100+D101</f>
        <v>88115</v>
      </c>
      <c r="E102" s="316">
        <f>E87+E90+E99+E100+E101</f>
        <v>1445.3652999999977</v>
      </c>
      <c r="F102" s="316">
        <f>F87+F90+F99+F100+F101</f>
        <v>16629.462799999998</v>
      </c>
      <c r="G102" s="316">
        <f>G87+G90+G99+G100+G101</f>
        <v>71485.537199999992</v>
      </c>
      <c r="H102" s="317">
        <f t="shared" ref="H102" si="8">H87+H90+H99+H100+H101</f>
        <v>22565.054499999998</v>
      </c>
      <c r="I102" s="46"/>
      <c r="J102" s="11"/>
    </row>
    <row r="103" spans="1:11" ht="13.5" customHeight="1">
      <c r="B103" s="16"/>
      <c r="C103" s="17" t="s">
        <v>28</v>
      </c>
      <c r="D103" s="280"/>
      <c r="E103" s="280"/>
      <c r="F103" s="281"/>
      <c r="G103" s="281"/>
      <c r="H103" s="282"/>
      <c r="I103" s="131"/>
      <c r="J103" s="18"/>
    </row>
    <row r="104" spans="1:11" ht="13.5" customHeight="1">
      <c r="B104" s="16"/>
      <c r="C104" s="48" t="s">
        <v>82</v>
      </c>
      <c r="D104" s="29"/>
      <c r="E104" s="29"/>
      <c r="F104" s="145"/>
      <c r="G104" s="145"/>
      <c r="H104" s="131"/>
      <c r="I104" s="131"/>
      <c r="J104" s="18"/>
    </row>
    <row r="105" spans="1:11" s="90" customFormat="1" ht="13.5" customHeight="1">
      <c r="B105" s="173"/>
      <c r="C105" s="295" t="s">
        <v>92</v>
      </c>
      <c r="D105" s="183"/>
      <c r="E105" s="183"/>
      <c r="F105" s="234"/>
      <c r="G105" s="234"/>
      <c r="H105" s="221"/>
      <c r="I105" s="221"/>
      <c r="J105" s="175"/>
      <c r="K105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/>
    </row>
    <row r="110" spans="1:11" ht="17.100000000000001" customHeight="1" thickTop="1">
      <c r="B110" s="377" t="s">
        <v>1</v>
      </c>
      <c r="C110" s="378"/>
      <c r="D110" s="378"/>
      <c r="E110" s="378"/>
      <c r="F110" s="378"/>
      <c r="G110" s="378"/>
      <c r="H110" s="378"/>
      <c r="I110" s="378"/>
      <c r="J110" s="379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</row>
    <row r="112" spans="1:11" ht="14.1" customHeight="1" thickBot="1">
      <c r="B112" s="3"/>
      <c r="C112" s="380" t="s">
        <v>2</v>
      </c>
      <c r="D112" s="381"/>
      <c r="E112" s="380" t="s">
        <v>21</v>
      </c>
      <c r="F112" s="381"/>
      <c r="G112" s="380" t="s">
        <v>22</v>
      </c>
      <c r="H112" s="381"/>
      <c r="I112" s="46"/>
      <c r="J112" s="2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72</v>
      </c>
      <c r="H114" s="133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73</v>
      </c>
      <c r="H115" s="133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</row>
    <row r="117" spans="2:11" s="19" customFormat="1" ht="12" customHeight="1">
      <c r="B117" s="16"/>
      <c r="C117" s="174" t="s">
        <v>95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82" t="s">
        <v>8</v>
      </c>
      <c r="C119" s="383"/>
      <c r="D119" s="383"/>
      <c r="E119" s="383"/>
      <c r="F119" s="383"/>
      <c r="G119" s="383"/>
      <c r="H119" s="383"/>
      <c r="I119" s="383"/>
      <c r="J119" s="384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8" t="s">
        <v>20</v>
      </c>
      <c r="D121" s="359" t="s">
        <v>21</v>
      </c>
      <c r="E121" s="258" t="str">
        <f>E20</f>
        <v>LANDET KVANTUM UKE 10</v>
      </c>
      <c r="F121" s="360" t="str">
        <f>F20</f>
        <v>LANDET KVANTUM T.O.M UKE 10</v>
      </c>
      <c r="G121" s="256" t="str">
        <f>H20</f>
        <v>RESTKVOTER</v>
      </c>
      <c r="H121" s="257" t="str">
        <f>I20</f>
        <v>LANDET KVANTUM T.O.M. UKE 10 2013</v>
      </c>
      <c r="I121" s="5"/>
      <c r="J121" s="2"/>
      <c r="K121"/>
    </row>
    <row r="122" spans="2:11" s="90" customFormat="1" ht="14.1" customHeight="1">
      <c r="B122" s="10"/>
      <c r="C122" s="199" t="s">
        <v>17</v>
      </c>
      <c r="D122" s="348">
        <f>D123+D124+D125</f>
        <v>37000</v>
      </c>
      <c r="E122" s="361">
        <f>E123+E124+E125</f>
        <v>2155.1706999999997</v>
      </c>
      <c r="F122" s="361">
        <f>F123+F124+F125</f>
        <v>13083.651900000001</v>
      </c>
      <c r="G122" s="361">
        <f t="shared" ref="G122" si="9">G123+G124+G125</f>
        <v>23916.348100000003</v>
      </c>
      <c r="H122" s="367">
        <f>H123+H124+H125</f>
        <v>5864.0141000000003</v>
      </c>
      <c r="I122" s="46"/>
      <c r="J122" s="91"/>
      <c r="K122"/>
    </row>
    <row r="123" spans="2:11" ht="14.1" customHeight="1">
      <c r="B123" s="10"/>
      <c r="C123" s="249" t="s">
        <v>12</v>
      </c>
      <c r="D123" s="349">
        <v>29600</v>
      </c>
      <c r="E123" s="356">
        <v>1645.5465999999997</v>
      </c>
      <c r="F123" s="356">
        <v>10884.1625</v>
      </c>
      <c r="G123" s="356">
        <f t="shared" ref="G123:G127" si="10">D123-F123</f>
        <v>18715.837500000001</v>
      </c>
      <c r="H123" s="368">
        <v>4991.5526</v>
      </c>
      <c r="I123" s="46"/>
      <c r="J123" s="11"/>
    </row>
    <row r="124" spans="2:11" ht="14.1" customHeight="1">
      <c r="B124" s="10"/>
      <c r="C124" s="249" t="s">
        <v>11</v>
      </c>
      <c r="D124" s="349">
        <v>6900</v>
      </c>
      <c r="E124" s="356">
        <v>509.6241</v>
      </c>
      <c r="F124" s="356">
        <v>2199.4893999999999</v>
      </c>
      <c r="G124" s="356">
        <f t="shared" si="10"/>
        <v>4700.5105999999996</v>
      </c>
      <c r="H124" s="368">
        <v>872.4615</v>
      </c>
      <c r="I124" s="46"/>
      <c r="J124" s="11"/>
    </row>
    <row r="125" spans="2:11" ht="14.1" customHeight="1" thickBot="1">
      <c r="B125" s="10"/>
      <c r="C125" s="250" t="s">
        <v>47</v>
      </c>
      <c r="D125" s="350">
        <v>500</v>
      </c>
      <c r="E125" s="363"/>
      <c r="F125" s="363"/>
      <c r="G125" s="363">
        <f t="shared" si="10"/>
        <v>500</v>
      </c>
      <c r="H125" s="369"/>
      <c r="I125" s="46"/>
      <c r="J125" s="11"/>
    </row>
    <row r="126" spans="2:11" s="127" customFormat="1" ht="14.1" customHeight="1" thickBot="1">
      <c r="B126" s="129"/>
      <c r="C126" s="54" t="s">
        <v>46</v>
      </c>
      <c r="D126" s="351">
        <v>25000</v>
      </c>
      <c r="E126" s="362"/>
      <c r="F126" s="362">
        <v>993.20299999999997</v>
      </c>
      <c r="G126" s="362">
        <f t="shared" si="10"/>
        <v>24006.796999999999</v>
      </c>
      <c r="H126" s="370">
        <v>694.74099999999999</v>
      </c>
      <c r="I126" s="130"/>
      <c r="J126" s="126"/>
      <c r="K126"/>
    </row>
    <row r="127" spans="2:11" s="90" customFormat="1" ht="14.1" customHeight="1" thickBot="1">
      <c r="B127" s="10"/>
      <c r="C127" s="208" t="s">
        <v>18</v>
      </c>
      <c r="D127" s="352">
        <f>D128+D133+D136</f>
        <v>38000</v>
      </c>
      <c r="E127" s="365">
        <v>2064.1975000000002</v>
      </c>
      <c r="F127" s="365">
        <f>F136+F133+F128</f>
        <v>17077.800999999999</v>
      </c>
      <c r="G127" s="365">
        <f t="shared" si="10"/>
        <v>20922.199000000001</v>
      </c>
      <c r="H127" s="371">
        <f>H133+H136+H128</f>
        <v>14901.484</v>
      </c>
      <c r="I127" s="7"/>
      <c r="J127" s="91"/>
      <c r="K127"/>
    </row>
    <row r="128" spans="2:11" ht="15.75" customHeight="1">
      <c r="B128" s="3"/>
      <c r="C128" s="55" t="s">
        <v>75</v>
      </c>
      <c r="D128" s="353">
        <f>D129+D130+D131+D132</f>
        <v>28500</v>
      </c>
      <c r="E128" s="364">
        <f>E129+E130+E131+E132</f>
        <v>1200.7856000000004</v>
      </c>
      <c r="F128" s="364">
        <f>F129+F130+F132+F131</f>
        <v>13466.2896</v>
      </c>
      <c r="G128" s="364">
        <f>G129+G130+G131+G132</f>
        <v>15033.7104</v>
      </c>
      <c r="H128" s="372">
        <f>H129+H130+H131+H132</f>
        <v>11951.7978</v>
      </c>
      <c r="I128" s="5"/>
      <c r="J128" s="2"/>
    </row>
    <row r="129" spans="2:11" s="27" customFormat="1" ht="14.1" customHeight="1">
      <c r="B129" s="56"/>
      <c r="C129" s="251" t="s">
        <v>23</v>
      </c>
      <c r="D129" s="354">
        <v>8065</v>
      </c>
      <c r="E129" s="358">
        <v>36.027100000000019</v>
      </c>
      <c r="F129" s="358">
        <v>1110.4353000000001</v>
      </c>
      <c r="G129" s="358">
        <f t="shared" ref="G129:G134" si="11">D129-F129</f>
        <v>6954.5646999999999</v>
      </c>
      <c r="H129" s="373">
        <v>1411.3162</v>
      </c>
      <c r="I129" s="57"/>
      <c r="J129" s="58"/>
      <c r="K129"/>
    </row>
    <row r="130" spans="2:11" s="27" customFormat="1" ht="14.1" customHeight="1">
      <c r="B130" s="26"/>
      <c r="C130" s="251" t="s">
        <v>24</v>
      </c>
      <c r="D130" s="354">
        <v>7410</v>
      </c>
      <c r="E130" s="358">
        <v>193.84150000000045</v>
      </c>
      <c r="F130" s="358">
        <v>4714.4587000000001</v>
      </c>
      <c r="G130" s="358">
        <f t="shared" si="11"/>
        <v>2695.5412999999999</v>
      </c>
      <c r="H130" s="373">
        <v>4849.5438000000004</v>
      </c>
      <c r="I130" s="33"/>
      <c r="J130" s="1"/>
      <c r="K130"/>
    </row>
    <row r="131" spans="2:11" s="27" customFormat="1" ht="14.1" customHeight="1">
      <c r="B131" s="26"/>
      <c r="C131" s="251" t="s">
        <v>25</v>
      </c>
      <c r="D131" s="354">
        <v>7382</v>
      </c>
      <c r="E131" s="358">
        <v>511.68280000000004</v>
      </c>
      <c r="F131" s="358">
        <v>4480.5776999999998</v>
      </c>
      <c r="G131" s="358">
        <f t="shared" si="11"/>
        <v>2901.4223000000002</v>
      </c>
      <c r="H131" s="373">
        <v>2721.8766999999998</v>
      </c>
      <c r="I131" s="33"/>
      <c r="J131" s="1"/>
      <c r="K131"/>
    </row>
    <row r="132" spans="2:11" s="27" customFormat="1" ht="14.1" customHeight="1">
      <c r="B132" s="26"/>
      <c r="C132" s="251" t="s">
        <v>26</v>
      </c>
      <c r="D132" s="354">
        <v>5643</v>
      </c>
      <c r="E132" s="358">
        <v>459.23419999999987</v>
      </c>
      <c r="F132" s="358">
        <v>3160.8179</v>
      </c>
      <c r="G132" s="358">
        <f t="shared" si="11"/>
        <v>2482.1821</v>
      </c>
      <c r="H132" s="373">
        <v>2969.0610999999999</v>
      </c>
      <c r="I132" s="33"/>
      <c r="J132" s="1"/>
      <c r="K132"/>
    </row>
    <row r="133" spans="2:11" s="28" customFormat="1" ht="14.1" customHeight="1">
      <c r="B133" s="23"/>
      <c r="C133" s="252" t="s">
        <v>19</v>
      </c>
      <c r="D133" s="355">
        <f>D134+D135</f>
        <v>4180</v>
      </c>
      <c r="E133" s="357">
        <f>E134+E135</f>
        <v>708.66070000000013</v>
      </c>
      <c r="F133" s="357">
        <f>F135+F134</f>
        <v>1991.027</v>
      </c>
      <c r="G133" s="357">
        <f t="shared" si="11"/>
        <v>2188.973</v>
      </c>
      <c r="H133" s="347">
        <f>H134+H135</f>
        <v>1348.1559</v>
      </c>
      <c r="I133" s="47"/>
      <c r="J133" s="24"/>
      <c r="K133"/>
    </row>
    <row r="134" spans="2:11" ht="14.1" customHeight="1">
      <c r="B134" s="10"/>
      <c r="C134" s="251" t="s">
        <v>48</v>
      </c>
      <c r="D134" s="320">
        <v>3430</v>
      </c>
      <c r="E134" s="303">
        <v>708.66070000000013</v>
      </c>
      <c r="F134" s="303">
        <v>1991.027</v>
      </c>
      <c r="G134" s="303">
        <f t="shared" si="11"/>
        <v>1438.973</v>
      </c>
      <c r="H134" s="305">
        <v>1348.1559</v>
      </c>
      <c r="I134" s="7"/>
      <c r="J134" s="11"/>
    </row>
    <row r="135" spans="2:11" ht="14.1" customHeight="1">
      <c r="B135" s="23"/>
      <c r="C135" s="251" t="s">
        <v>49</v>
      </c>
      <c r="D135" s="320">
        <v>750</v>
      </c>
      <c r="E135" s="303"/>
      <c r="F135" s="303"/>
      <c r="G135" s="303"/>
      <c r="H135" s="305"/>
      <c r="I135" s="47"/>
      <c r="J135" s="24"/>
    </row>
    <row r="136" spans="2:11" ht="14.1" customHeight="1" thickBot="1">
      <c r="B136" s="10"/>
      <c r="C136" s="253" t="s">
        <v>77</v>
      </c>
      <c r="D136" s="322">
        <v>5320</v>
      </c>
      <c r="E136" s="306">
        <v>154.75120000000015</v>
      </c>
      <c r="F136" s="306">
        <v>1620.4844000000001</v>
      </c>
      <c r="G136" s="306">
        <f>D136-F136</f>
        <v>3699.5155999999997</v>
      </c>
      <c r="H136" s="307">
        <v>1601.5302999999999</v>
      </c>
      <c r="I136" s="7"/>
      <c r="J136" s="11"/>
    </row>
    <row r="137" spans="2:11" s="90" customFormat="1" ht="14.1" customHeight="1" thickBot="1">
      <c r="B137" s="10"/>
      <c r="C137" s="132" t="s">
        <v>13</v>
      </c>
      <c r="D137" s="323">
        <v>163</v>
      </c>
      <c r="E137" s="308"/>
      <c r="F137" s="308">
        <v>1.8786</v>
      </c>
      <c r="G137" s="308">
        <f>D137-F137</f>
        <v>161.12139999999999</v>
      </c>
      <c r="H137" s="309">
        <v>12.1233</v>
      </c>
      <c r="I137" s="7"/>
      <c r="J137" s="91"/>
      <c r="K137"/>
    </row>
    <row r="138" spans="2:11" s="90" customFormat="1" ht="15.75" customHeight="1" thickBot="1">
      <c r="B138" s="10"/>
      <c r="C138" s="208" t="s">
        <v>93</v>
      </c>
      <c r="D138" s="319">
        <v>2000</v>
      </c>
      <c r="E138" s="301">
        <v>8.2064999999999984</v>
      </c>
      <c r="F138" s="301">
        <v>43.081699999999998</v>
      </c>
      <c r="G138" s="301">
        <f>D138-F138</f>
        <v>1956.9183</v>
      </c>
      <c r="H138" s="302">
        <v>45.331800000000001</v>
      </c>
      <c r="I138" s="7"/>
      <c r="J138" s="91"/>
      <c r="K138"/>
    </row>
    <row r="139" spans="2:11" s="90" customFormat="1" ht="14.1" customHeight="1" thickBot="1">
      <c r="B139" s="10"/>
      <c r="C139" s="208" t="s">
        <v>50</v>
      </c>
      <c r="D139" s="319">
        <v>350</v>
      </c>
      <c r="E139" s="301"/>
      <c r="F139" s="301"/>
      <c r="G139" s="301">
        <v>350</v>
      </c>
      <c r="H139" s="302"/>
      <c r="I139" s="46"/>
      <c r="J139" s="91"/>
      <c r="K139"/>
    </row>
    <row r="140" spans="2:11" s="90" customFormat="1" ht="14.1" customHeight="1" thickBot="1">
      <c r="B140" s="10"/>
      <c r="C140" s="208" t="s">
        <v>14</v>
      </c>
      <c r="D140" s="319"/>
      <c r="E140" s="301">
        <v>-16.619799999996758</v>
      </c>
      <c r="F140" s="301">
        <v>13.419400000002497</v>
      </c>
      <c r="G140" s="301">
        <f>D140-F140</f>
        <v>-13.419400000002497</v>
      </c>
      <c r="H140" s="302">
        <v>17.630199999999604</v>
      </c>
      <c r="I140" s="166"/>
      <c r="J140" s="168"/>
      <c r="K140"/>
    </row>
    <row r="141" spans="2:11" s="4" customFormat="1" ht="14.1" customHeight="1" thickBot="1">
      <c r="B141" s="3"/>
      <c r="C141" s="40" t="s">
        <v>9</v>
      </c>
      <c r="D141" s="346">
        <f>D122+D126+D127+D137+D138+D139+D140</f>
        <v>102513</v>
      </c>
      <c r="E141" s="366">
        <f>E122+E126+E127+E137+E138+E139+E140</f>
        <v>4210.9549000000034</v>
      </c>
      <c r="F141" s="366">
        <f t="shared" ref="F141:H141" si="12">F122+F126+F127+F137+F138+F139+F140</f>
        <v>31213.035599999999</v>
      </c>
      <c r="G141" s="366">
        <f t="shared" si="12"/>
        <v>71299.964400000012</v>
      </c>
      <c r="H141" s="317">
        <f t="shared" si="12"/>
        <v>21535.324399999998</v>
      </c>
      <c r="I141" s="146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/>
    </row>
    <row r="143" spans="2:11" s="4" customFormat="1" ht="14.25" customHeight="1">
      <c r="B143" s="3"/>
      <c r="C143" s="295" t="s">
        <v>94</v>
      </c>
      <c r="D143" s="42"/>
      <c r="E143" s="42"/>
      <c r="F143" s="42"/>
      <c r="G143" s="42"/>
      <c r="H143" s="146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/>
    </row>
    <row r="149" spans="1:11" ht="17.100000000000001" customHeight="1" thickTop="1">
      <c r="B149" s="402" t="s">
        <v>1</v>
      </c>
      <c r="C149" s="403"/>
      <c r="D149" s="403"/>
      <c r="E149" s="403"/>
      <c r="F149" s="403"/>
      <c r="G149" s="403"/>
      <c r="H149" s="403"/>
      <c r="I149" s="403"/>
      <c r="J149" s="404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</row>
    <row r="151" spans="1:11" s="4" customFormat="1" ht="18" customHeight="1" thickBot="1">
      <c r="B151" s="35"/>
      <c r="C151" s="400" t="s">
        <v>2</v>
      </c>
      <c r="D151" s="401"/>
      <c r="E151" s="400" t="s">
        <v>65</v>
      </c>
      <c r="F151" s="401"/>
      <c r="G151" s="400" t="s">
        <v>66</v>
      </c>
      <c r="H151" s="401"/>
      <c r="I151" s="104"/>
      <c r="J151" s="37"/>
      <c r="K151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</row>
    <row r="157" spans="1:11" ht="12.95" customHeight="1">
      <c r="B157" s="62"/>
      <c r="C157" s="105" t="s">
        <v>85</v>
      </c>
      <c r="D157" s="66"/>
      <c r="E157" s="66"/>
      <c r="F157" s="66"/>
      <c r="G157" s="71"/>
      <c r="H157" s="66"/>
      <c r="I157" s="104"/>
      <c r="J157" s="67"/>
    </row>
    <row r="158" spans="1:11" s="7" customFormat="1" ht="12.95" customHeight="1">
      <c r="B158" s="62"/>
      <c r="C158" s="107" t="s">
        <v>84</v>
      </c>
      <c r="D158" s="50"/>
      <c r="E158" s="50"/>
      <c r="F158" s="50"/>
      <c r="G158" s="50"/>
      <c r="H158" s="50"/>
      <c r="I158" s="101"/>
      <c r="J158" s="51"/>
      <c r="K158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</row>
    <row r="161" spans="2:11" ht="18" customHeight="1">
      <c r="B161" s="397" t="s">
        <v>8</v>
      </c>
      <c r="C161" s="398"/>
      <c r="D161" s="398"/>
      <c r="E161" s="398"/>
      <c r="F161" s="398"/>
      <c r="G161" s="398"/>
      <c r="H161" s="398"/>
      <c r="I161" s="398"/>
      <c r="J161" s="399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10</v>
      </c>
      <c r="F163" s="89" t="str">
        <f>F20</f>
        <v>LANDET KVANTUM T.O.M UKE 10</v>
      </c>
      <c r="G163" s="89" t="str">
        <f>H20</f>
        <v>RESTKVOTER</v>
      </c>
      <c r="H163" s="122" t="str">
        <f>I20</f>
        <v>LANDET KVANTUM T.O.M. UKE 10 2013</v>
      </c>
      <c r="I163" s="93"/>
      <c r="J163" s="37"/>
      <c r="K163"/>
    </row>
    <row r="164" spans="2:11" ht="14.1" customHeight="1">
      <c r="B164" s="62"/>
      <c r="C164" s="152" t="s">
        <v>17</v>
      </c>
      <c r="D164" s="324">
        <f>D165+D166+D167+D168+D169</f>
        <v>25929</v>
      </c>
      <c r="E164" s="261">
        <f>E165+E166+E167+E168+E169</f>
        <v>602.27660000000003</v>
      </c>
      <c r="F164" s="261">
        <f>F165+F166+F167+F168+F169</f>
        <v>3415.7482</v>
      </c>
      <c r="G164" s="261">
        <f t="shared" ref="G164" si="13">G165+G166+G167+G168+G169</f>
        <v>22513.251799999998</v>
      </c>
      <c r="H164" s="289">
        <f>H165+H166+H167+H168+H169</f>
        <v>7794.0797999999995</v>
      </c>
      <c r="I164" s="101"/>
      <c r="J164" s="76"/>
    </row>
    <row r="165" spans="2:11" ht="14.1" customHeight="1">
      <c r="B165" s="62"/>
      <c r="C165" s="153" t="s">
        <v>12</v>
      </c>
      <c r="D165" s="325">
        <v>15278</v>
      </c>
      <c r="E165" s="262">
        <v>570.15740000000005</v>
      </c>
      <c r="F165" s="262">
        <v>2663.5385999999999</v>
      </c>
      <c r="G165" s="262">
        <f>D165-F165</f>
        <v>12614.4614</v>
      </c>
      <c r="H165" s="290">
        <v>6677.6473999999998</v>
      </c>
      <c r="I165" s="101"/>
      <c r="J165" s="76"/>
    </row>
    <row r="166" spans="2:11" ht="14.1" customHeight="1">
      <c r="B166" s="62"/>
      <c r="C166" s="154" t="s">
        <v>11</v>
      </c>
      <c r="D166" s="325">
        <v>3977</v>
      </c>
      <c r="E166" s="262"/>
      <c r="F166" s="262">
        <v>292.005</v>
      </c>
      <c r="G166" s="262">
        <f>D166-F166</f>
        <v>3684.9949999999999</v>
      </c>
      <c r="H166" s="290">
        <v>150.01740000000001</v>
      </c>
      <c r="I166" s="101"/>
      <c r="J166" s="76"/>
    </row>
    <row r="167" spans="2:11" ht="14.1" customHeight="1">
      <c r="B167" s="62"/>
      <c r="C167" s="154" t="s">
        <v>55</v>
      </c>
      <c r="D167" s="325">
        <v>1535</v>
      </c>
      <c r="E167" s="262">
        <v>32.906399999999962</v>
      </c>
      <c r="F167" s="262">
        <v>412.95319999999998</v>
      </c>
      <c r="G167" s="262">
        <f>D167-F167</f>
        <v>1122.0468000000001</v>
      </c>
      <c r="H167" s="290">
        <v>948.31600000000003</v>
      </c>
      <c r="I167" s="101"/>
      <c r="J167" s="76"/>
    </row>
    <row r="168" spans="2:11" ht="14.1" customHeight="1">
      <c r="B168" s="62"/>
      <c r="C168" s="154" t="s">
        <v>54</v>
      </c>
      <c r="D168" s="325">
        <v>4139</v>
      </c>
      <c r="E168" s="262">
        <v>-0.78720000000000567</v>
      </c>
      <c r="F168" s="262">
        <v>47.251399999999997</v>
      </c>
      <c r="G168" s="262">
        <f>D168-F168</f>
        <v>4091.7485999999999</v>
      </c>
      <c r="H168" s="290">
        <v>18.099</v>
      </c>
      <c r="I168" s="101"/>
      <c r="J168" s="76"/>
    </row>
    <row r="169" spans="2:11" ht="14.1" customHeight="1" thickBot="1">
      <c r="B169" s="62"/>
      <c r="C169" s="155" t="s">
        <v>56</v>
      </c>
      <c r="D169" s="326">
        <v>1000</v>
      </c>
      <c r="E169" s="263"/>
      <c r="F169" s="263"/>
      <c r="G169" s="263">
        <f t="shared" ref="G169:G170" si="14">D169-F169</f>
        <v>1000</v>
      </c>
      <c r="H169" s="291"/>
      <c r="I169" s="101"/>
      <c r="J169" s="76"/>
    </row>
    <row r="170" spans="2:11" ht="14.1" customHeight="1" thickBot="1">
      <c r="B170" s="62"/>
      <c r="C170" s="156" t="s">
        <v>46</v>
      </c>
      <c r="D170" s="327">
        <v>5500</v>
      </c>
      <c r="E170" s="264"/>
      <c r="F170" s="264">
        <v>133.589</v>
      </c>
      <c r="G170" s="264">
        <f t="shared" si="14"/>
        <v>5366.4110000000001</v>
      </c>
      <c r="H170" s="292">
        <v>108.182</v>
      </c>
      <c r="I170" s="101"/>
      <c r="J170" s="76"/>
    </row>
    <row r="171" spans="2:11" ht="14.1" customHeight="1">
      <c r="B171" s="62"/>
      <c r="C171" s="152" t="s">
        <v>18</v>
      </c>
      <c r="D171" s="324">
        <v>8000</v>
      </c>
      <c r="E171" s="261">
        <v>73.74309999999997</v>
      </c>
      <c r="F171" s="261">
        <v>465.32139999999998</v>
      </c>
      <c r="G171" s="261">
        <f>D171-F171</f>
        <v>7534.6786000000002</v>
      </c>
      <c r="H171" s="289">
        <v>3652.2970999999998</v>
      </c>
      <c r="I171" s="101"/>
      <c r="J171" s="76"/>
    </row>
    <row r="172" spans="2:11" ht="14.1" customHeight="1">
      <c r="B172" s="62"/>
      <c r="C172" s="154" t="s">
        <v>36</v>
      </c>
      <c r="D172" s="325"/>
      <c r="E172" s="262">
        <v>9.1340999999999894</v>
      </c>
      <c r="F172" s="262">
        <v>158.8398</v>
      </c>
      <c r="G172" s="262"/>
      <c r="H172" s="290">
        <v>2867.0529999999999</v>
      </c>
      <c r="I172" s="101"/>
      <c r="J172" s="51"/>
    </row>
    <row r="173" spans="2:11" ht="14.1" customHeight="1" thickBot="1">
      <c r="B173" s="62"/>
      <c r="C173" s="157" t="s">
        <v>57</v>
      </c>
      <c r="D173" s="328"/>
      <c r="E173" s="265">
        <v>64.608999999999952</v>
      </c>
      <c r="F173" s="265">
        <f>F171-F172</f>
        <v>306.48159999999996</v>
      </c>
      <c r="G173" s="265"/>
      <c r="H173" s="293">
        <f>H171-H172</f>
        <v>785.24409999999989</v>
      </c>
      <c r="I173" s="104"/>
      <c r="J173" s="51"/>
    </row>
    <row r="174" spans="2:11" ht="14.1" customHeight="1" thickBot="1">
      <c r="B174" s="62"/>
      <c r="C174" s="158" t="s">
        <v>13</v>
      </c>
      <c r="D174" s="329">
        <v>10</v>
      </c>
      <c r="E174" s="266"/>
      <c r="F174" s="266"/>
      <c r="G174" s="266">
        <f>D174-F174</f>
        <v>10</v>
      </c>
      <c r="H174" s="294"/>
      <c r="I174" s="101"/>
      <c r="J174" s="51"/>
    </row>
    <row r="175" spans="2:11" ht="14.1" customHeight="1" thickBot="1">
      <c r="B175" s="62"/>
      <c r="C175" s="156" t="s">
        <v>58</v>
      </c>
      <c r="D175" s="327"/>
      <c r="E175" s="264">
        <v>2</v>
      </c>
      <c r="F175" s="264">
        <v>7</v>
      </c>
      <c r="G175" s="264">
        <f>D175-F175</f>
        <v>-7</v>
      </c>
      <c r="H175" s="292">
        <v>17</v>
      </c>
      <c r="I175" s="101"/>
      <c r="J175" s="51"/>
    </row>
    <row r="176" spans="2:11" s="4" customFormat="1" ht="14.1" customHeight="1" thickBot="1">
      <c r="B176" s="35"/>
      <c r="C176" s="159" t="s">
        <v>9</v>
      </c>
      <c r="D176" s="330">
        <f>D164+D170+D171+D174</f>
        <v>39439</v>
      </c>
      <c r="E176" s="333">
        <f>E164+E170+E171+E174+E175</f>
        <v>678.01970000000006</v>
      </c>
      <c r="F176" s="333">
        <f>F164+F170+F171+F174+F175</f>
        <v>4021.6585999999998</v>
      </c>
      <c r="G176" s="333">
        <f>G164+G170+G171+G174+G175</f>
        <v>35417.341399999998</v>
      </c>
      <c r="H176" s="279">
        <f>H164+H170+H171+H174+H175</f>
        <v>11571.5589</v>
      </c>
      <c r="I176" s="248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7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/>
    </row>
    <row r="183" spans="1:11" ht="17.100000000000001" customHeight="1" thickTop="1">
      <c r="B183" s="402" t="s">
        <v>1</v>
      </c>
      <c r="C183" s="403"/>
      <c r="D183" s="403"/>
      <c r="E183" s="403"/>
      <c r="F183" s="403"/>
      <c r="G183" s="403"/>
      <c r="H183" s="403"/>
      <c r="I183" s="403"/>
      <c r="J183" s="404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</row>
    <row r="185" spans="1:11" s="4" customFormat="1" ht="14.1" customHeight="1" thickBot="1">
      <c r="B185" s="92"/>
      <c r="C185" s="400" t="s">
        <v>2</v>
      </c>
      <c r="D185" s="401"/>
      <c r="E185" s="400" t="s">
        <v>65</v>
      </c>
      <c r="F185" s="401"/>
      <c r="G185" s="93"/>
      <c r="H185" s="93"/>
      <c r="I185" s="93"/>
      <c r="J185" s="88"/>
      <c r="K185"/>
    </row>
    <row r="186" spans="1:11" ht="16.5" customHeight="1">
      <c r="B186" s="94"/>
      <c r="C186" s="63" t="s">
        <v>86</v>
      </c>
      <c r="D186" s="141">
        <v>2330</v>
      </c>
      <c r="E186" s="111" t="s">
        <v>53</v>
      </c>
      <c r="F186" s="141"/>
      <c r="G186" s="95"/>
      <c r="H186" s="95"/>
      <c r="I186" s="95"/>
      <c r="J186" s="91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</row>
    <row r="191" spans="1:11" ht="13.5" customHeight="1">
      <c r="B191" s="103"/>
      <c r="C191" s="105" t="s">
        <v>85</v>
      </c>
      <c r="D191" s="104"/>
      <c r="E191" s="104"/>
      <c r="F191" s="104"/>
      <c r="G191" s="106"/>
      <c r="H191" s="101"/>
      <c r="I191" s="101"/>
      <c r="J191" s="91"/>
    </row>
    <row r="192" spans="1:11" ht="14.25" customHeight="1">
      <c r="B192" s="103"/>
      <c r="C192" s="107" t="s">
        <v>87</v>
      </c>
      <c r="D192" s="101"/>
      <c r="E192" s="101"/>
      <c r="F192" s="101"/>
      <c r="G192" s="101"/>
      <c r="H192" s="101"/>
      <c r="I192" s="101"/>
      <c r="J192" s="91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</row>
    <row r="194" spans="2:11" ht="17.100000000000001" customHeight="1">
      <c r="B194" s="397" t="s">
        <v>8</v>
      </c>
      <c r="C194" s="398"/>
      <c r="D194" s="398"/>
      <c r="E194" s="398"/>
      <c r="F194" s="398"/>
      <c r="G194" s="398"/>
      <c r="H194" s="398"/>
      <c r="I194" s="398"/>
      <c r="J194" s="399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10</v>
      </c>
      <c r="F196" s="89" t="str">
        <f>F20</f>
        <v>LANDET KVANTUM T.O.M UKE 10</v>
      </c>
      <c r="G196" s="89" t="str">
        <f>H20</f>
        <v>RESTKVOTER</v>
      </c>
      <c r="H196" s="122" t="str">
        <f>I20</f>
        <v>LANDET KVANTUM T.O.M. UKE 10 2013</v>
      </c>
      <c r="I196" s="101"/>
      <c r="J196" s="91"/>
    </row>
    <row r="197" spans="2:11" s="127" customFormat="1" ht="14.1" customHeight="1" thickBot="1">
      <c r="B197" s="124"/>
      <c r="C197" s="158" t="s">
        <v>61</v>
      </c>
      <c r="D197" s="283"/>
      <c r="E197" s="283">
        <v>6.4564000000000021</v>
      </c>
      <c r="F197" s="283">
        <v>93.962900000000005</v>
      </c>
      <c r="G197" s="283"/>
      <c r="H197" s="284">
        <v>260.22980000000001</v>
      </c>
      <c r="I197" s="125"/>
      <c r="J197" s="126"/>
      <c r="K197"/>
    </row>
    <row r="198" spans="2:11" ht="14.1" customHeight="1" thickBot="1">
      <c r="B198" s="103"/>
      <c r="C198" s="161" t="s">
        <v>53</v>
      </c>
      <c r="D198" s="283"/>
      <c r="E198" s="283">
        <v>24.874099999999999</v>
      </c>
      <c r="F198" s="283">
        <v>204.0659</v>
      </c>
      <c r="G198" s="283"/>
      <c r="H198" s="284">
        <v>467.43209999999999</v>
      </c>
      <c r="I198" s="149"/>
      <c r="J198" s="91"/>
    </row>
    <row r="199" spans="2:11" s="127" customFormat="1" ht="14.1" customHeight="1" thickBot="1">
      <c r="B199" s="124"/>
      <c r="C199" s="156" t="s">
        <v>44</v>
      </c>
      <c r="D199" s="285"/>
      <c r="E199" s="285"/>
      <c r="F199" s="285"/>
      <c r="G199" s="285"/>
      <c r="H199" s="286"/>
      <c r="I199" s="125"/>
      <c r="J199" s="126"/>
      <c r="K199"/>
    </row>
    <row r="200" spans="2:11" s="127" customFormat="1" ht="14.1" customHeight="1" thickBot="1">
      <c r="B200" s="119"/>
      <c r="C200" s="156" t="s">
        <v>68</v>
      </c>
      <c r="D200" s="285"/>
      <c r="E200" s="285">
        <v>2</v>
      </c>
      <c r="F200" s="285">
        <v>5</v>
      </c>
      <c r="G200" s="285"/>
      <c r="H200" s="286">
        <v>8</v>
      </c>
      <c r="I200" s="120"/>
      <c r="J200" s="121"/>
      <c r="K200"/>
    </row>
    <row r="201" spans="2:11" ht="14.1" customHeight="1" thickBot="1">
      <c r="B201" s="103"/>
      <c r="C201" s="159" t="s">
        <v>62</v>
      </c>
      <c r="D201" s="287">
        <v>2330</v>
      </c>
      <c r="E201" s="287">
        <f>SUM(E197:E200)</f>
        <v>33.330500000000001</v>
      </c>
      <c r="F201" s="287">
        <f>SUM(F197:F200)</f>
        <v>303.02879999999999</v>
      </c>
      <c r="G201" s="287">
        <f>D201-F201</f>
        <v>2026.9712</v>
      </c>
      <c r="H201" s="288">
        <f>H197+H198+H199+H200</f>
        <v>735.66190000000006</v>
      </c>
      <c r="I201" s="101"/>
      <c r="J201" s="91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10
&amp;"-,Normal"&amp;11(iht. motatte landings- og sluttsedler fra fiskesalgslagene; alle tallstørrelser i hele tonn)&amp;R11.03.2014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UKE_10_2014</vt:lpstr>
      <vt:lpstr>UKE_10_2014!Utskriftsområde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dapau</cp:lastModifiedBy>
  <cp:lastPrinted>2014-02-18T09:57:31Z</cp:lastPrinted>
  <dcterms:created xsi:type="dcterms:W3CDTF">2011-07-06T12:13:20Z</dcterms:created>
  <dcterms:modified xsi:type="dcterms:W3CDTF">2014-03-11T13:08:56Z</dcterms:modified>
</cp:coreProperties>
</file>