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35_2016" sheetId="1" r:id="rId1"/>
  </sheets>
  <definedNames>
    <definedName name="Z_14D440E4_F18A_4F78_9989_38C1B133222D_.wvu.Cols" localSheetId="0" hidden="1">UKE_35_2016!#REF!</definedName>
    <definedName name="Z_14D440E4_F18A_4F78_9989_38C1B133222D_.wvu.PrintArea" localSheetId="0" hidden="1">UKE_35_2016!$B$1:$M$213</definedName>
    <definedName name="Z_14D440E4_F18A_4F78_9989_38C1B133222D_.wvu.Rows" localSheetId="0" hidden="1">UKE_35_2016!$325:$1048576,UKE_35_2016!$214:$324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G34" i="1" l="1"/>
  <c r="G21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G40" i="1" s="1"/>
  <c r="J21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<sst xmlns="http://schemas.openxmlformats.org/spreadsheetml/2006/main" count="226" uniqueCount="109">
  <si>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</si>
  <si>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</si>
  <si>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</si>
  <si>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</si>
  <si>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</si>
  <si>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</si>
  <si>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</si>
  <si>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</si>
  <si>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</si>
  <si>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</si>
  <si>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</si>
  <si>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</si>
  <si>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</si>
  <si>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</si>
  <si>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</si>
  <si>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</si>
  <si>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</si>
  <si>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</si>
  <si>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</si>
  <si>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</si>
  <si>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</si>
  <si>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</si>
  <si>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</si>
  <si>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</si>
  <si>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</si>
  <si>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</si>
  <si>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</si>
  <si>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</si>
  <si>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</si>
  <si>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</si>
  <si>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</si>
  <si>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</si>
  <si>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</si>
  <si>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</si>
  <si>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</si>
  <si>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</si>
  <si>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</si>
  <si>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</si>
  <si>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</si>
  <si>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</si>
  <si>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</si>
  <si>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</si>
  <si>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</si>
  <si>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</si>
  <si>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</si>
  <si>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</si>
  <si>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</si>
  <si>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</si>
  <si>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</si>
  <si>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</si>
  <si>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</si>
  <si>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</si>
  <si>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</si>
  <si>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</si>
  <si>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</si>
  <si>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</si>
  <si>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</si>
  <si>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</si>
  <si>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</si>
  <si>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</si>
  <si>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</si>
  <si>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</si>
  <si>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</si>
  <si>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</si>
  <si>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</si>
  <si>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</si>
  <si>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</si>
  <si>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</si>
  <si>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</si>
  <si>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</si>
  <si>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</si>
  <si>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</si>
  <si>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</si>
  <si>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</si>
  <si>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</si>
  <si>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</si>
  <si>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</si>
  <si>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</si>
  <si>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</si>
  <si>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</si>
  <si>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</si>
  <si>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</si>
  <si>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</si>
  <si>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</si>
  <si>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</si>
  <si>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</si>
  <si>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</si>
  <si>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</si>
  <si>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</si>
  <si>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</si>
  <si>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</si>
  <si>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</si>
  <si>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</si>
  <si>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</si>
  <si>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</si>
  <si>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</si>
  <si>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</si>
  <si>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</si>
  <si>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</si>
  <si>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</si>
  <si>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</si>
  <si>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</si>
  <si>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</si>
  <si>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Registrert rekreasjonsfiske utgjør 361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</si>
  <si>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51 tonn, men det legges til grunn at hele avsetningen tas</t>
    </r>
  </si>
  <si>
    <t>LANDET KVANTUM UKE 35</t>
  </si>
  <si>
    <t>LANDET KVANTUM T.O.M UKE 35</t>
  </si>
  <si>
    <t>LANDET KVANTUM T.O.M. UKE 35 2015</t>
  </si>
  <si>
    <r>
      <t xml:space="preserve">3 </t>
    </r>
    <r>
      <rPr>
        <sz val="9"/>
        <color theme="1"/>
        <rFont val="Calibri"/>
        <family val="2"/>
      </rPr>
      <t>Registrert rekreasjonsfiske utgjør 1083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</si>
</sst>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01" t="s">
        <v>85</v>
      </c>
      <c r="C2" s="402"/>
      <c r="D2" s="402"/>
      <c r="E2" s="402"/>
      <c r="F2" s="402"/>
      <c r="G2" s="402"/>
      <c r="H2" s="402"/>
      <c r="I2" s="402"/>
      <c r="J2" s="402"/>
      <c r="K2" s="40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6"/>
      <c r="C7" s="387"/>
      <c r="D7" s="387"/>
      <c r="E7" s="387"/>
      <c r="F7" s="387"/>
      <c r="G7" s="387"/>
      <c r="H7" s="387"/>
      <c r="I7" s="387"/>
      <c r="J7" s="387"/>
      <c r="K7" s="388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81" t="s">
        <v>2</v>
      </c>
      <c r="D9" s="382"/>
      <c r="E9" s="381" t="s">
        <v>20</v>
      </c>
      <c r="F9" s="382"/>
      <c r="G9" s="381" t="s">
        <v>21</v>
      </c>
      <c r="H9" s="382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0">
        <v>130856</v>
      </c>
      <c r="G10" s="172" t="s">
        <v>26</v>
      </c>
      <c r="H10" s="270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1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87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383" t="s">
        <v>8</v>
      </c>
      <c r="C18" s="384"/>
      <c r="D18" s="384"/>
      <c r="E18" s="384"/>
      <c r="F18" s="384"/>
      <c r="G18" s="384"/>
      <c r="H18" s="384"/>
      <c r="I18" s="384"/>
      <c r="J18" s="384"/>
      <c r="K18" s="385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69" t="s">
        <v>97</v>
      </c>
      <c r="F20" s="207" t="s">
        <v>105</v>
      </c>
      <c r="G20" s="207" t="s">
        <v>106</v>
      </c>
      <c r="H20" s="207" t="s">
        <v>98</v>
      </c>
      <c r="I20" s="207" t="s">
        <v>74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844.50749999999994</v>
      </c>
      <c r="G21" s="250">
        <f>G22+G23</f>
        <v>74514.879799999995</v>
      </c>
      <c r="H21" s="250"/>
      <c r="I21" s="250">
        <f>I23+I22</f>
        <v>57293.120199999998</v>
      </c>
      <c r="J21" s="257">
        <f>J23+J22</f>
        <v>66328.421600000001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2">
        <v>130106</v>
      </c>
      <c r="E22" s="254">
        <v>131058</v>
      </c>
      <c r="F22" s="254">
        <v>833.94449999999995</v>
      </c>
      <c r="G22" s="254">
        <v>73704.551200000002</v>
      </c>
      <c r="H22" s="254"/>
      <c r="I22" s="254">
        <f>E22-G22</f>
        <v>57353.448799999998</v>
      </c>
      <c r="J22" s="258">
        <v>65342.248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3">
        <v>750</v>
      </c>
      <c r="E23" s="255">
        <v>750</v>
      </c>
      <c r="F23" s="255">
        <v>10.563000000000001</v>
      </c>
      <c r="G23" s="255">
        <v>810.32860000000005</v>
      </c>
      <c r="H23" s="255"/>
      <c r="I23" s="255">
        <f>E23-G23</f>
        <v>-60.328600000000051</v>
      </c>
      <c r="J23" s="259">
        <v>986.17359999999996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213.73280000000003</v>
      </c>
      <c r="G24" s="250">
        <f>G25+G31+G32</f>
        <v>229158.48374999998</v>
      </c>
      <c r="H24" s="250"/>
      <c r="I24" s="250">
        <f>I25+I31+I32</f>
        <v>29945.516250000004</v>
      </c>
      <c r="J24" s="257">
        <f>J25+J31+J32</f>
        <v>243646.37805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171.04430000000002</v>
      </c>
      <c r="G25" s="251">
        <f>G26+G27+G28+G29</f>
        <v>184012.78104999999</v>
      </c>
      <c r="H25" s="251"/>
      <c r="I25" s="251">
        <f>I26+I27+I28+I29+I30</f>
        <v>16182.218950000002</v>
      </c>
      <c r="J25" s="260">
        <f>J26+J27+J28+J29+J30</f>
        <v>201961.11085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7">
        <v>52313</v>
      </c>
      <c r="E26" s="246">
        <v>46287</v>
      </c>
      <c r="F26" s="246">
        <v>31.801500000000001</v>
      </c>
      <c r="G26" s="246">
        <v>47840.144</v>
      </c>
      <c r="H26" s="246">
        <v>1000</v>
      </c>
      <c r="I26" s="246">
        <f>E26-G26+H26</f>
        <v>-553.14400000000023</v>
      </c>
      <c r="J26" s="248">
        <v>62189.364699999998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7">
        <v>50250</v>
      </c>
      <c r="E27" s="246">
        <v>49199</v>
      </c>
      <c r="F27" s="246">
        <v>48.258800000000001</v>
      </c>
      <c r="G27" s="246">
        <v>49600.607199999999</v>
      </c>
      <c r="H27" s="246">
        <v>1434</v>
      </c>
      <c r="I27" s="246">
        <f>E27-G27+H27</f>
        <v>1032.3928000000014</v>
      </c>
      <c r="J27" s="248">
        <v>53518.251900000003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7">
        <v>51915</v>
      </c>
      <c r="E28" s="246">
        <v>54568</v>
      </c>
      <c r="F28" s="246">
        <v>52.6464</v>
      </c>
      <c r="G28" s="246">
        <v>50324.84175</v>
      </c>
      <c r="H28" s="246">
        <v>2476</v>
      </c>
      <c r="I28" s="246">
        <f>E28-G28+H28</f>
        <v>6719.1582500000004</v>
      </c>
      <c r="J28" s="248">
        <v>51002.009850000002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7">
        <v>34717</v>
      </c>
      <c r="E29" s="246">
        <v>34829</v>
      </c>
      <c r="F29" s="246">
        <v>38.337600000000002</v>
      </c>
      <c r="G29" s="246">
        <v>36247.188099999999</v>
      </c>
      <c r="H29" s="246">
        <v>1630</v>
      </c>
      <c r="I29" s="246">
        <f>E29-G29+H29</f>
        <v>211.81190000000061</v>
      </c>
      <c r="J29" s="248">
        <v>35251.484400000001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7">
        <v>17200</v>
      </c>
      <c r="E30" s="246">
        <v>15312</v>
      </c>
      <c r="F30" s="246">
        <v>351</v>
      </c>
      <c r="G30" s="246">
        <f>H26+H27+H28+H29</f>
        <v>6540</v>
      </c>
      <c r="H30" s="246"/>
      <c r="I30" s="246">
        <f>E30-G30</f>
        <v>8772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42.688499999999998</v>
      </c>
      <c r="G31" s="251">
        <v>18016.848099999999</v>
      </c>
      <c r="H31" s="251"/>
      <c r="I31" s="251">
        <f>E31-G31</f>
        <v>15859.151900000001</v>
      </c>
      <c r="J31" s="260">
        <v>15406.7209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0</v>
      </c>
      <c r="G32" s="251">
        <f>G33</f>
        <v>27128.854599999999</v>
      </c>
      <c r="H32" s="251"/>
      <c r="I32" s="251">
        <f>I33+I34</f>
        <v>-2095.8545999999988</v>
      </c>
      <c r="J32" s="260">
        <f>J33</f>
        <v>26278.546300000002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7">
        <v>23149</v>
      </c>
      <c r="E33" s="246">
        <v>22933</v>
      </c>
      <c r="F33" s="246"/>
      <c r="G33" s="246">
        <f>29536.8546-G37</f>
        <v>27128.854599999999</v>
      </c>
      <c r="H33" s="246">
        <v>768</v>
      </c>
      <c r="I33" s="246">
        <f>E33-G33+H33</f>
        <v>-3427.8545999999988</v>
      </c>
      <c r="J33" s="248">
        <v>26278.546300000002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8">
        <v>2100</v>
      </c>
      <c r="E34" s="256">
        <v>2100</v>
      </c>
      <c r="F34" s="256">
        <v>17</v>
      </c>
      <c r="G34" s="256">
        <f>H33</f>
        <v>768</v>
      </c>
      <c r="H34" s="256"/>
      <c r="I34" s="256">
        <f t="shared" ref="I34:I39" si="0">E34-G34</f>
        <v>1332</v>
      </c>
      <c r="J34" s="356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242">
        <v>4000</v>
      </c>
      <c r="E35" s="247">
        <v>4000</v>
      </c>
      <c r="F35" s="247"/>
      <c r="G35" s="247">
        <v>3297.1520500000001</v>
      </c>
      <c r="H35" s="247"/>
      <c r="I35" s="247">
        <f t="shared" si="0"/>
        <v>702.84794999999986</v>
      </c>
      <c r="J35" s="24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242">
        <v>3000</v>
      </c>
      <c r="E37" s="247">
        <v>3000</v>
      </c>
      <c r="F37" s="247">
        <v>28</v>
      </c>
      <c r="G37" s="247">
        <v>2408</v>
      </c>
      <c r="H37" s="247"/>
      <c r="I37" s="247">
        <f t="shared" si="0"/>
        <v>592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242">
        <v>7000</v>
      </c>
      <c r="E38" s="247">
        <v>7000</v>
      </c>
      <c r="F38" s="247">
        <v>4.0919999999999996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538.23469999997178</v>
      </c>
      <c r="H39" s="247"/>
      <c r="I39" s="247">
        <f t="shared" si="0"/>
        <v>-538.23469999997178</v>
      </c>
      <c r="J39" s="249">
        <v>558.9197999999742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1090.3323</v>
      </c>
      <c r="G40" s="210">
        <f>G21+G24+G35+G36+G37+G38+G39</f>
        <v>317294.58769999997</v>
      </c>
      <c r="H40" s="210">
        <f>H26+H27+H28+H29+H33</f>
        <v>7308</v>
      </c>
      <c r="I40" s="210">
        <f>I21+I24+I35+I36+I37+I38+I39</f>
        <v>88324.412300000025</v>
      </c>
      <c r="J40" s="222">
        <f>J21+J24+J35+J36+J37+J38+J39</f>
        <v>320653.75949999999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100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6" t="s">
        <v>1</v>
      </c>
      <c r="C47" s="387"/>
      <c r="D47" s="387"/>
      <c r="E47" s="387"/>
      <c r="F47" s="387"/>
      <c r="G47" s="387"/>
      <c r="H47" s="387"/>
      <c r="I47" s="387"/>
      <c r="J47" s="387"/>
      <c r="K47" s="388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73" t="s">
        <v>2</v>
      </c>
      <c r="D49" s="374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4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4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4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4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5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83" t="s">
        <v>8</v>
      </c>
      <c r="C55" s="384"/>
      <c r="D55" s="384"/>
      <c r="E55" s="384"/>
      <c r="F55" s="384"/>
      <c r="G55" s="384"/>
      <c r="H55" s="384"/>
      <c r="I55" s="384"/>
      <c r="J55" s="384"/>
      <c r="K55" s="385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35</v>
      </c>
      <c r="F56" s="207" t="str">
        <f>G20</f>
        <v>LANDET KVANTUM T.O.M UKE 35</v>
      </c>
      <c r="G56" s="207" t="str">
        <f>I20</f>
        <v>RESTKVOTER</v>
      </c>
      <c r="H56" s="208" t="str">
        <f>J20</f>
        <v>LANDET KVANTUM T.O.M. UKE 35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93"/>
      <c r="E57" s="357">
        <v>123.35980000000001</v>
      </c>
      <c r="F57" s="359">
        <v>1120.55</v>
      </c>
      <c r="G57" s="398"/>
      <c r="H57" s="366">
        <v>951.37130000000002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94"/>
      <c r="E58" s="357">
        <v>3.9767999999999999</v>
      </c>
      <c r="F58" s="360">
        <v>964.81659999999999</v>
      </c>
      <c r="G58" s="399"/>
      <c r="H58" s="367">
        <v>769.4194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99</v>
      </c>
      <c r="D59" s="395"/>
      <c r="E59" s="358">
        <v>0</v>
      </c>
      <c r="F59" s="361">
        <v>111.7236</v>
      </c>
      <c r="G59" s="400"/>
      <c r="H59" s="368">
        <v>92.638400000000004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1.3186</v>
      </c>
      <c r="F60" s="359">
        <f>F61+F62+F63</f>
        <v>6681.5019000000002</v>
      </c>
      <c r="G60" s="250">
        <f>D60-F60</f>
        <v>-81.501900000000205</v>
      </c>
      <c r="H60" s="366">
        <f>H61+H62+H63</f>
        <v>5847.7469999999994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1.3086</v>
      </c>
      <c r="F61" s="362">
        <v>2728.2633999999998</v>
      </c>
      <c r="G61" s="246"/>
      <c r="H61" s="369">
        <v>2344.9906999999998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0.01</v>
      </c>
      <c r="F62" s="362">
        <v>2653.5699</v>
      </c>
      <c r="G62" s="246"/>
      <c r="H62" s="369">
        <v>2406.7305000000001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0</v>
      </c>
      <c r="F63" s="363">
        <v>1299.6686</v>
      </c>
      <c r="G63" s="256"/>
      <c r="H63" s="370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364">
        <v>19.450900000000001</v>
      </c>
      <c r="G64" s="247">
        <f>D64-F64</f>
        <v>60.549099999999996</v>
      </c>
      <c r="H64" s="371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365">
        <v>493.56600000000071</v>
      </c>
      <c r="G65" s="261"/>
      <c r="H65" s="372">
        <v>297.98860000000059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128.65520000000001</v>
      </c>
      <c r="F66" s="344">
        <f>F57+F58+F59+F60+F64+F65</f>
        <v>9391.6090000000004</v>
      </c>
      <c r="G66" s="214">
        <f>D66-F66</f>
        <v>1813.3909999999996</v>
      </c>
      <c r="H66" s="222">
        <f>H57+H58+H59+H60+H64+H65</f>
        <v>7963.6449000000002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96"/>
      <c r="D67" s="396"/>
      <c r="E67" s="396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6" t="s">
        <v>1</v>
      </c>
      <c r="C72" s="387"/>
      <c r="D72" s="387"/>
      <c r="E72" s="387"/>
      <c r="F72" s="387"/>
      <c r="G72" s="387"/>
      <c r="H72" s="387"/>
      <c r="I72" s="387"/>
      <c r="J72" s="387"/>
      <c r="K72" s="388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81" t="s">
        <v>2</v>
      </c>
      <c r="D74" s="382"/>
      <c r="E74" s="381" t="s">
        <v>20</v>
      </c>
      <c r="F74" s="389"/>
      <c r="G74" s="381" t="s">
        <v>21</v>
      </c>
      <c r="H74" s="382"/>
      <c r="I74" s="163"/>
      <c r="J74" s="163"/>
      <c r="K74" s="121"/>
      <c r="L74" s="142"/>
      <c r="M74" s="142"/>
    </row>
    <row r="75" spans="2:13" ht="15" x14ac:dyDescent="0.25">
      <c r="B75" s="276"/>
      <c r="C75" s="172" t="s">
        <v>31</v>
      </c>
      <c r="D75" s="176">
        <v>118700</v>
      </c>
      <c r="E75" s="277" t="s">
        <v>5</v>
      </c>
      <c r="F75" s="270">
        <v>45610</v>
      </c>
      <c r="G75" s="278" t="s">
        <v>26</v>
      </c>
      <c r="H75" s="270">
        <v>13395</v>
      </c>
      <c r="I75" s="173"/>
      <c r="J75" s="173"/>
      <c r="K75" s="279"/>
      <c r="L75" s="327"/>
      <c r="M75" s="142"/>
    </row>
    <row r="76" spans="2:13" ht="15" x14ac:dyDescent="0.25">
      <c r="B76" s="276"/>
      <c r="C76" s="172" t="s">
        <v>3</v>
      </c>
      <c r="D76" s="176">
        <v>109700</v>
      </c>
      <c r="E76" s="280" t="s">
        <v>6</v>
      </c>
      <c r="F76" s="176">
        <v>74417</v>
      </c>
      <c r="G76" s="278" t="s">
        <v>64</v>
      </c>
      <c r="H76" s="176">
        <v>55069</v>
      </c>
      <c r="I76" s="173"/>
      <c r="J76" s="173"/>
      <c r="K76" s="279"/>
      <c r="L76" s="327"/>
      <c r="M76" s="142"/>
    </row>
    <row r="77" spans="2:13" ht="15.75" thickBot="1" x14ac:dyDescent="0.3">
      <c r="B77" s="276"/>
      <c r="C77" s="172" t="s">
        <v>32</v>
      </c>
      <c r="D77" s="176">
        <v>15600</v>
      </c>
      <c r="E77" s="174"/>
      <c r="F77" s="176"/>
      <c r="G77" s="278" t="s">
        <v>65</v>
      </c>
      <c r="H77" s="176">
        <v>5953</v>
      </c>
      <c r="I77" s="173"/>
      <c r="J77" s="173"/>
      <c r="K77" s="279"/>
      <c r="L77" s="327"/>
      <c r="M77" s="142"/>
    </row>
    <row r="78" spans="2:13" ht="14.1" customHeight="1" thickBot="1" x14ac:dyDescent="0.3">
      <c r="B78" s="276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1"/>
      <c r="L78" s="284"/>
      <c r="M78" s="124"/>
    </row>
    <row r="79" spans="2:13" ht="12" customHeight="1" x14ac:dyDescent="0.25">
      <c r="B79" s="276"/>
      <c r="C79" s="282" t="s">
        <v>88</v>
      </c>
      <c r="D79" s="215"/>
      <c r="E79" s="215"/>
      <c r="F79" s="215"/>
      <c r="G79" s="215"/>
      <c r="H79" s="215"/>
      <c r="I79" s="283"/>
      <c r="J79" s="284"/>
      <c r="K79" s="281"/>
      <c r="L79" s="284"/>
      <c r="M79" s="124"/>
    </row>
    <row r="80" spans="2:13" ht="14.25" customHeight="1" x14ac:dyDescent="0.25">
      <c r="B80" s="276"/>
      <c r="C80" s="397"/>
      <c r="D80" s="397"/>
      <c r="E80" s="397"/>
      <c r="F80" s="397"/>
      <c r="G80" s="397"/>
      <c r="H80" s="397"/>
      <c r="I80" s="283"/>
      <c r="J80" s="284"/>
      <c r="K80" s="281"/>
      <c r="L80" s="284"/>
      <c r="M80" s="124"/>
    </row>
    <row r="81" spans="1:13" ht="6" customHeight="1" thickBot="1" x14ac:dyDescent="0.3">
      <c r="B81" s="276"/>
      <c r="C81" s="397"/>
      <c r="D81" s="397"/>
      <c r="E81" s="397"/>
      <c r="F81" s="397"/>
      <c r="G81" s="397"/>
      <c r="H81" s="397"/>
      <c r="I81" s="284"/>
      <c r="J81" s="284"/>
      <c r="K81" s="281"/>
      <c r="L81" s="284"/>
      <c r="M81" s="124"/>
    </row>
    <row r="82" spans="1:13" ht="14.1" customHeight="1" x14ac:dyDescent="0.25">
      <c r="B82" s="390" t="s">
        <v>8</v>
      </c>
      <c r="C82" s="391"/>
      <c r="D82" s="391"/>
      <c r="E82" s="391"/>
      <c r="F82" s="391"/>
      <c r="G82" s="391"/>
      <c r="H82" s="391"/>
      <c r="I82" s="391"/>
      <c r="J82" s="391"/>
      <c r="K82" s="392"/>
      <c r="L82" s="328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97</v>
      </c>
      <c r="F84" s="207" t="str">
        <f>F20</f>
        <v>LANDET KVANTUM UKE 35</v>
      </c>
      <c r="G84" s="207" t="str">
        <f>G20</f>
        <v>LANDET KVANTUM T.O.M UKE 35</v>
      </c>
      <c r="H84" s="207" t="str">
        <f>I20</f>
        <v>RESTKVOTER</v>
      </c>
      <c r="I84" s="208" t="str">
        <f>J20</f>
        <v>LANDET KVANTUM T.O.M. UKE 35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5" t="s">
        <v>16</v>
      </c>
      <c r="D85" s="252">
        <f>D87+D86</f>
        <v>44850</v>
      </c>
      <c r="E85" s="250">
        <f>E87+E86</f>
        <v>50182</v>
      </c>
      <c r="F85" s="250">
        <f>F87+F86</f>
        <v>69.488699999999994</v>
      </c>
      <c r="G85" s="250">
        <f>G86+G87</f>
        <v>36885.682099999998</v>
      </c>
      <c r="H85" s="250">
        <f>H86+H87</f>
        <v>13296.317900000002</v>
      </c>
      <c r="I85" s="257">
        <f>I86+I87</f>
        <v>21995.572099999998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2">
        <v>44100</v>
      </c>
      <c r="E86" s="254">
        <v>49432</v>
      </c>
      <c r="F86" s="254">
        <v>69.488699999999994</v>
      </c>
      <c r="G86" s="254">
        <v>36607.352299999999</v>
      </c>
      <c r="H86" s="254">
        <f>E86-G86</f>
        <v>12824.647700000001</v>
      </c>
      <c r="I86" s="258">
        <v>21358.765599999999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3">
        <v>750</v>
      </c>
      <c r="E87" s="255">
        <v>750</v>
      </c>
      <c r="F87" s="255"/>
      <c r="G87" s="255">
        <v>278.32979999999998</v>
      </c>
      <c r="H87" s="255">
        <f>E87-G87</f>
        <v>471.67020000000002</v>
      </c>
      <c r="I87" s="259">
        <v>636.80650000000003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6">
        <f t="shared" ref="D88:I88" si="1">D89+D95+D96</f>
        <v>73177</v>
      </c>
      <c r="E88" s="287">
        <f t="shared" si="1"/>
        <v>78334</v>
      </c>
      <c r="F88" s="287">
        <f t="shared" si="1"/>
        <v>462.61079999999998</v>
      </c>
      <c r="G88" s="287">
        <f t="shared" si="1"/>
        <v>47235.958499999993</v>
      </c>
      <c r="H88" s="287">
        <f>H89+H95+H96</f>
        <v>31098.041499999999</v>
      </c>
      <c r="I88" s="329">
        <f t="shared" si="1"/>
        <v>38505.882700000002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428.27510000000001</v>
      </c>
      <c r="G89" s="251">
        <f>G90+G91+G92+G93+G94</f>
        <v>37960.260499999997</v>
      </c>
      <c r="H89" s="251">
        <f>H90+H91+H92+H93+H94</f>
        <v>20255.7395</v>
      </c>
      <c r="I89" s="260">
        <f>I90+I91+I92+I93</f>
        <v>30777.667600000001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7">
        <v>13579</v>
      </c>
      <c r="E90" s="246">
        <v>15166</v>
      </c>
      <c r="F90" s="246">
        <v>54.1965</v>
      </c>
      <c r="G90" s="246">
        <v>5720.0198</v>
      </c>
      <c r="H90" s="246">
        <f t="shared" ref="H90:H99" si="2">E90-G90</f>
        <v>9445.9802</v>
      </c>
      <c r="I90" s="248">
        <v>6258.2916999999998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7">
        <v>12519</v>
      </c>
      <c r="E91" s="246">
        <v>12555</v>
      </c>
      <c r="F91" s="246">
        <v>41.406500000000001</v>
      </c>
      <c r="G91" s="246">
        <v>9826.6867999999995</v>
      </c>
      <c r="H91" s="246">
        <f t="shared" si="2"/>
        <v>2728.3132000000005</v>
      </c>
      <c r="I91" s="248">
        <v>9120.0192000000006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7">
        <v>14204</v>
      </c>
      <c r="E92" s="246">
        <v>15865</v>
      </c>
      <c r="F92" s="246">
        <v>243.678</v>
      </c>
      <c r="G92" s="246">
        <v>11723.1391</v>
      </c>
      <c r="H92" s="246">
        <f t="shared" si="2"/>
        <v>4141.8608999999997</v>
      </c>
      <c r="I92" s="248">
        <v>9563.7713999999996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7">
        <v>7849</v>
      </c>
      <c r="E93" s="246">
        <v>8630</v>
      </c>
      <c r="F93" s="246">
        <v>88.994100000000003</v>
      </c>
      <c r="G93" s="246">
        <v>10690.4148</v>
      </c>
      <c r="H93" s="246">
        <f t="shared" si="2"/>
        <v>-2060.4148000000005</v>
      </c>
      <c r="I93" s="248">
        <v>5835.5852999999997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7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11.877599999999999</v>
      </c>
      <c r="G95" s="251">
        <v>7181.6444000000001</v>
      </c>
      <c r="H95" s="251">
        <f t="shared" si="2"/>
        <v>6478.3555999999999</v>
      </c>
      <c r="I95" s="260">
        <v>4689.1970000000001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8" t="s">
        <v>65</v>
      </c>
      <c r="D96" s="289">
        <v>5854</v>
      </c>
      <c r="E96" s="290">
        <v>6458</v>
      </c>
      <c r="F96" s="290">
        <v>22.458100000000002</v>
      </c>
      <c r="G96" s="290">
        <v>2094.0536000000002</v>
      </c>
      <c r="H96" s="290">
        <f t="shared" si="2"/>
        <v>4363.9463999999998</v>
      </c>
      <c r="I96" s="301">
        <v>3039.0180999999998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242">
        <v>300</v>
      </c>
      <c r="E98" s="247">
        <v>300</v>
      </c>
      <c r="F98" s="247">
        <v>0.76859999999999995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1" t="s">
        <v>14</v>
      </c>
      <c r="D99" s="242"/>
      <c r="E99" s="247"/>
      <c r="F99" s="247">
        <v>1.8449999999999136</v>
      </c>
      <c r="G99" s="247">
        <v>65.689400000017486</v>
      </c>
      <c r="H99" s="247">
        <f t="shared" si="2"/>
        <v>-65.689400000017486</v>
      </c>
      <c r="I99" s="249">
        <v>46.790500000002794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4">
        <f t="shared" si="3"/>
        <v>129189</v>
      </c>
      <c r="F100" s="237">
        <f t="shared" si="3"/>
        <v>534.71309999999994</v>
      </c>
      <c r="G100" s="237">
        <f t="shared" si="3"/>
        <v>84512.472399999999</v>
      </c>
      <c r="H100" s="237">
        <f>H85+H88+H97+H98+H99</f>
        <v>44676.527599999987</v>
      </c>
      <c r="I100" s="211">
        <f>I85+I88+I97+I98+I99</f>
        <v>60883.349900000001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101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5" t="s">
        <v>104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86" t="s">
        <v>1</v>
      </c>
      <c r="C107" s="387"/>
      <c r="D107" s="387"/>
      <c r="E107" s="387"/>
      <c r="F107" s="387"/>
      <c r="G107" s="387"/>
      <c r="H107" s="387"/>
      <c r="I107" s="387"/>
      <c r="J107" s="387"/>
      <c r="K107" s="388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81" t="s">
        <v>2</v>
      </c>
      <c r="D109" s="382"/>
      <c r="E109" s="381" t="s">
        <v>20</v>
      </c>
      <c r="F109" s="382"/>
      <c r="G109" s="381" t="s">
        <v>21</v>
      </c>
      <c r="H109" s="382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0">
        <v>44900</v>
      </c>
      <c r="G110" s="172" t="s">
        <v>26</v>
      </c>
      <c r="H110" s="270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89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83" t="s">
        <v>8</v>
      </c>
      <c r="C116" s="384"/>
      <c r="D116" s="384"/>
      <c r="E116" s="384"/>
      <c r="F116" s="384"/>
      <c r="G116" s="384"/>
      <c r="H116" s="384"/>
      <c r="I116" s="384"/>
      <c r="J116" s="384"/>
      <c r="K116" s="385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35</v>
      </c>
      <c r="F118" s="207" t="str">
        <f>G20</f>
        <v>LANDET KVANTUM T.O.M UKE 35</v>
      </c>
      <c r="G118" s="207" t="str">
        <f>I20</f>
        <v>RESTKVOTER</v>
      </c>
      <c r="H118" s="208" t="str">
        <f>J20</f>
        <v>LANDET KVANTUM T.O.M. UKE 35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2" t="s">
        <v>16</v>
      </c>
      <c r="D119" s="252">
        <f>D120+D121+D122</f>
        <v>44900</v>
      </c>
      <c r="E119" s="250">
        <f>E120+E121+E122</f>
        <v>1448.7328</v>
      </c>
      <c r="F119" s="250">
        <f>F120+F121+F122</f>
        <v>24828.1541</v>
      </c>
      <c r="G119" s="250">
        <f>G120+G121+G122</f>
        <v>20071.8459</v>
      </c>
      <c r="H119" s="257">
        <f>H120+H121+H122</f>
        <v>32573.571199999998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3" t="s">
        <v>12</v>
      </c>
      <c r="D120" s="272">
        <v>35920</v>
      </c>
      <c r="E120" s="254">
        <v>1448.7328</v>
      </c>
      <c r="F120" s="254">
        <v>20821.4571</v>
      </c>
      <c r="G120" s="254">
        <f>D120-F120</f>
        <v>15098.5429</v>
      </c>
      <c r="H120" s="258">
        <v>28059.0272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3" t="s">
        <v>11</v>
      </c>
      <c r="D121" s="272">
        <v>8480</v>
      </c>
      <c r="E121" s="254"/>
      <c r="F121" s="254">
        <v>4006.6970000000001</v>
      </c>
      <c r="G121" s="254">
        <f>D121-F121</f>
        <v>4473.3029999999999</v>
      </c>
      <c r="H121" s="258">
        <v>4514.5439999999999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4" t="s">
        <v>43</v>
      </c>
      <c r="D122" s="273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5" t="s">
        <v>42</v>
      </c>
      <c r="D123" s="331">
        <v>30337</v>
      </c>
      <c r="E123" s="336">
        <v>1163.307</v>
      </c>
      <c r="F123" s="336">
        <v>24421.211599999999</v>
      </c>
      <c r="G123" s="336">
        <f>D123-F123</f>
        <v>5915.7884000000013</v>
      </c>
      <c r="H123" s="340">
        <v>27548.755099999998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6" t="s">
        <v>17</v>
      </c>
      <c r="D124" s="242">
        <f>D125+D130+D133</f>
        <v>46113</v>
      </c>
      <c r="E124" s="247">
        <f>E125+E130+E133</f>
        <v>496.91390000000001</v>
      </c>
      <c r="F124" s="247">
        <f>F133+F130+F125</f>
        <v>37459.891799999998</v>
      </c>
      <c r="G124" s="247">
        <f>D124-F124</f>
        <v>8653.1082000000024</v>
      </c>
      <c r="H124" s="249">
        <f>H125+H130+H133</f>
        <v>32819.980199999998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7" t="s">
        <v>66</v>
      </c>
      <c r="D125" s="332">
        <f>D126+D127+D128+D129</f>
        <v>34585</v>
      </c>
      <c r="E125" s="337">
        <f>E126+E127+E128+E129</f>
        <v>360.53460000000001</v>
      </c>
      <c r="F125" s="337">
        <f>F126+F127+F129+F128</f>
        <v>28949.498</v>
      </c>
      <c r="G125" s="337">
        <f>G126+G127+G128+G129</f>
        <v>5635.5019999999986</v>
      </c>
      <c r="H125" s="341">
        <f>H126+H127+H128+H129</f>
        <v>23378.1973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8" t="s">
        <v>22</v>
      </c>
      <c r="D126" s="267">
        <v>9788</v>
      </c>
      <c r="E126" s="246">
        <v>106.4517</v>
      </c>
      <c r="F126" s="246">
        <v>4638.6876000000002</v>
      </c>
      <c r="G126" s="246">
        <f t="shared" ref="G126:G129" si="4">D126-F126</f>
        <v>5149.3123999999998</v>
      </c>
      <c r="H126" s="248">
        <v>3549.3015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8" t="s">
        <v>23</v>
      </c>
      <c r="D127" s="267">
        <v>8992</v>
      </c>
      <c r="E127" s="246">
        <v>66.736400000000003</v>
      </c>
      <c r="F127" s="246">
        <v>7579.5361000000003</v>
      </c>
      <c r="G127" s="246">
        <f t="shared" si="4"/>
        <v>1412.4638999999997</v>
      </c>
      <c r="H127" s="248">
        <v>6564.3094000000001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8" t="s">
        <v>24</v>
      </c>
      <c r="D128" s="267">
        <v>8957</v>
      </c>
      <c r="E128" s="246">
        <v>64.043499999999995</v>
      </c>
      <c r="F128" s="246">
        <v>9534.5084000000006</v>
      </c>
      <c r="G128" s="246">
        <f t="shared" si="4"/>
        <v>-577.50840000000062</v>
      </c>
      <c r="H128" s="248">
        <v>7104.3386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8" t="s">
        <v>25</v>
      </c>
      <c r="D129" s="267">
        <v>6848</v>
      </c>
      <c r="E129" s="246">
        <v>123.303</v>
      </c>
      <c r="F129" s="246">
        <v>7196.7659000000003</v>
      </c>
      <c r="G129" s="246">
        <f t="shared" si="4"/>
        <v>-348.76590000000033</v>
      </c>
      <c r="H129" s="248">
        <v>6160.2478000000001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9" t="s">
        <v>18</v>
      </c>
      <c r="D130" s="253">
        <f>D131+D132</f>
        <v>5072</v>
      </c>
      <c r="E130" s="251">
        <f>E131+E132</f>
        <v>24.882000000000001</v>
      </c>
      <c r="F130" s="251">
        <f>F131+F132</f>
        <v>3862.7474000000002</v>
      </c>
      <c r="G130" s="251">
        <f>D130-F130</f>
        <v>1209.2525999999998</v>
      </c>
      <c r="H130" s="260">
        <f>H131+H132</f>
        <v>4690.6066000000001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8" t="s">
        <v>44</v>
      </c>
      <c r="D131" s="333">
        <v>4572</v>
      </c>
      <c r="E131" s="338">
        <v>24.882000000000001</v>
      </c>
      <c r="F131" s="338">
        <v>3862.7474000000002</v>
      </c>
      <c r="G131" s="338"/>
      <c r="H131" s="342">
        <v>4690.6066000000001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8" t="s">
        <v>45</v>
      </c>
      <c r="D132" s="333">
        <v>500</v>
      </c>
      <c r="E132" s="338"/>
      <c r="F132" s="338"/>
      <c r="G132" s="338"/>
      <c r="H132" s="342"/>
      <c r="I132" s="41"/>
      <c r="J132" s="41"/>
      <c r="K132" s="134"/>
      <c r="L132" s="163"/>
      <c r="M132" s="163"/>
    </row>
    <row r="133" spans="2:13" ht="15.75" thickBot="1" x14ac:dyDescent="0.3">
      <c r="B133" s="9"/>
      <c r="C133" s="300" t="s">
        <v>65</v>
      </c>
      <c r="D133" s="289">
        <v>6456</v>
      </c>
      <c r="E133" s="290">
        <v>111.4973</v>
      </c>
      <c r="F133" s="290">
        <v>4647.6463999999996</v>
      </c>
      <c r="G133" s="290">
        <f>D133-F133</f>
        <v>1808.3536000000004</v>
      </c>
      <c r="H133" s="301">
        <v>4751.1763000000001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2" t="s">
        <v>13</v>
      </c>
      <c r="D134" s="334">
        <v>250</v>
      </c>
      <c r="E134" s="339"/>
      <c r="F134" s="339">
        <v>5.2873999999999999</v>
      </c>
      <c r="G134" s="339">
        <f>D134-F134</f>
        <v>244.71260000000001</v>
      </c>
      <c r="H134" s="343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6" t="s">
        <v>73</v>
      </c>
      <c r="D135" s="242">
        <v>2000</v>
      </c>
      <c r="E135" s="247">
        <v>3.5019999999999998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6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22.756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9.9375</v>
      </c>
      <c r="F137" s="261">
        <v>147.8639000000112</v>
      </c>
      <c r="G137" s="261">
        <f>D137-F137</f>
        <v>-147.8639000000112</v>
      </c>
      <c r="H137" s="335">
        <v>196.06469999998808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3122.3932</v>
      </c>
      <c r="F138" s="214">
        <f>F119+F123+F124+F134+F135+F136+F137</f>
        <v>89032.635800000004</v>
      </c>
      <c r="G138" s="214">
        <f>G119+G123+G124+G134+G135+G136+G137</f>
        <v>34917.364199999996</v>
      </c>
      <c r="H138" s="222">
        <f>H119+H123+H124+H134+H135+H136+H137</f>
        <v>95165.362499999988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103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73" t="s">
        <v>2</v>
      </c>
      <c r="D147" s="374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3" t="s">
        <v>60</v>
      </c>
      <c r="D148" s="304">
        <v>17600</v>
      </c>
      <c r="E148" s="305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6" t="s">
        <v>91</v>
      </c>
      <c r="D149" s="307">
        <v>8400</v>
      </c>
      <c r="E149" s="305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8" t="s">
        <v>92</v>
      </c>
      <c r="D150" s="307">
        <v>4000</v>
      </c>
      <c r="E150" s="305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9" t="s">
        <v>35</v>
      </c>
      <c r="D151" s="310">
        <f>SUM(D148:D150)</f>
        <v>30000</v>
      </c>
      <c r="E151" s="305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1" t="s">
        <v>78</v>
      </c>
      <c r="D152" s="312"/>
      <c r="E152" s="312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1" t="s">
        <v>90</v>
      </c>
      <c r="D153" s="312"/>
      <c r="E153" s="312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93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35</v>
      </c>
      <c r="F156" s="72" t="str">
        <f>G20</f>
        <v>LANDET KVANTUM T.O.M UKE 35</v>
      </c>
      <c r="G156" s="72" t="str">
        <f>I20</f>
        <v>RESTKVOTER</v>
      </c>
      <c r="H156" s="95" t="str">
        <f>J20</f>
        <v>LANDET KVANTUM T.O.M. UKE 35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1378.3056999999999</v>
      </c>
      <c r="F157" s="196">
        <v>14875.487999999999</v>
      </c>
      <c r="G157" s="196">
        <f>D157-F157</f>
        <v>2611.5120000000006</v>
      </c>
      <c r="H157" s="234">
        <v>16698.497200000002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1378.3056999999999</v>
      </c>
      <c r="F160" s="198">
        <f>SUM(F157:F159)</f>
        <v>14895.487999999999</v>
      </c>
      <c r="G160" s="198">
        <f>D160-F160</f>
        <v>2704.5120000000006</v>
      </c>
      <c r="H160" s="221">
        <f>SUM(H157:H159)</f>
        <v>16707.497200000002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78" t="s">
        <v>1</v>
      </c>
      <c r="C163" s="379"/>
      <c r="D163" s="379"/>
      <c r="E163" s="379"/>
      <c r="F163" s="379"/>
      <c r="G163" s="379"/>
      <c r="H163" s="379"/>
      <c r="I163" s="379"/>
      <c r="J163" s="379"/>
      <c r="K163" s="380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73" t="s">
        <v>2</v>
      </c>
      <c r="D165" s="374"/>
      <c r="E165" s="373" t="s">
        <v>58</v>
      </c>
      <c r="F165" s="374"/>
      <c r="G165" s="373" t="s">
        <v>59</v>
      </c>
      <c r="H165" s="374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3" t="s">
        <v>60</v>
      </c>
      <c r="D166" s="313">
        <v>33532</v>
      </c>
      <c r="E166" s="314" t="s">
        <v>5</v>
      </c>
      <c r="F166" s="315">
        <v>20022</v>
      </c>
      <c r="G166" s="306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6" t="s">
        <v>48</v>
      </c>
      <c r="D167" s="316">
        <v>32164</v>
      </c>
      <c r="E167" s="317" t="s">
        <v>49</v>
      </c>
      <c r="F167" s="318">
        <v>8000</v>
      </c>
      <c r="G167" s="306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6"/>
      <c r="D168" s="316"/>
      <c r="E168" s="317" t="s">
        <v>42</v>
      </c>
      <c r="F168" s="318">
        <v>5500</v>
      </c>
      <c r="G168" s="306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6"/>
      <c r="D169" s="316"/>
      <c r="E169" s="317"/>
      <c r="F169" s="318"/>
      <c r="G169" s="306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9">
        <f>SUM(D166:D169)</f>
        <v>65696</v>
      </c>
      <c r="E170" s="320" t="s">
        <v>62</v>
      </c>
      <c r="F170" s="319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2" t="s">
        <v>95</v>
      </c>
      <c r="D171" s="317"/>
      <c r="E171" s="317"/>
      <c r="F171" s="317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1" t="s">
        <v>94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75" t="s">
        <v>8</v>
      </c>
      <c r="C174" s="376"/>
      <c r="D174" s="376"/>
      <c r="E174" s="376"/>
      <c r="F174" s="376"/>
      <c r="G174" s="376"/>
      <c r="H174" s="376"/>
      <c r="I174" s="376"/>
      <c r="J174" s="376"/>
      <c r="K174" s="377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6" t="s">
        <v>20</v>
      </c>
      <c r="E176" s="238" t="str">
        <f>F20</f>
        <v>LANDET KVANTUM UKE 35</v>
      </c>
      <c r="F176" s="72" t="str">
        <f>G20</f>
        <v>LANDET KVANTUM T.O.M UKE 35</v>
      </c>
      <c r="G176" s="72" t="str">
        <f>I20</f>
        <v>RESTKVOTER</v>
      </c>
      <c r="H176" s="95" t="str">
        <f>J20</f>
        <v>LANDET KVANTUM T.O.M. UKE 35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8">
        <f>E178+E179+E180+E181</f>
        <v>123.6557</v>
      </c>
      <c r="F177" s="348">
        <f>F178+F179+F180+F181</f>
        <v>21538.027699999999</v>
      </c>
      <c r="G177" s="348">
        <f>G178+G179+G180+G181</f>
        <v>-1516.0277000000001</v>
      </c>
      <c r="H177" s="353">
        <f>H178+H179+H180+H181</f>
        <v>19552.647499999999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0" t="s">
        <v>12</v>
      </c>
      <c r="D178" s="322">
        <v>10966</v>
      </c>
      <c r="E178" s="346"/>
      <c r="F178" s="346">
        <v>14146.8858</v>
      </c>
      <c r="G178" s="346">
        <f t="shared" ref="G178:G183" si="5">D178-F178</f>
        <v>-3180.8858</v>
      </c>
      <c r="H178" s="351">
        <v>13350.070299999999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2">
        <v>2854</v>
      </c>
      <c r="E179" s="346"/>
      <c r="F179" s="346">
        <v>1640.9031</v>
      </c>
      <c r="G179" s="346">
        <f t="shared" si="5"/>
        <v>1213.0969</v>
      </c>
      <c r="H179" s="351">
        <v>1517.7692999999999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2">
        <v>1426</v>
      </c>
      <c r="E180" s="346">
        <v>37.491100000000003</v>
      </c>
      <c r="F180" s="346">
        <v>2385.6596</v>
      </c>
      <c r="G180" s="346">
        <f t="shared" si="5"/>
        <v>-959.65959999999995</v>
      </c>
      <c r="H180" s="351">
        <v>2773.6426999999999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2">
        <v>4776</v>
      </c>
      <c r="E181" s="346">
        <v>86.164599999999993</v>
      </c>
      <c r="F181" s="346">
        <v>3364.5792000000001</v>
      </c>
      <c r="G181" s="346">
        <f t="shared" si="5"/>
        <v>1411.4207999999999</v>
      </c>
      <c r="H181" s="351">
        <v>1911.1651999999999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7"/>
      <c r="F182" s="347">
        <v>2279.8980000000001</v>
      </c>
      <c r="G182" s="347">
        <f t="shared" si="5"/>
        <v>3220.1019999999999</v>
      </c>
      <c r="H182" s="352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8">
        <v>94.521100000000004</v>
      </c>
      <c r="F183" s="348">
        <v>2315.4567000000002</v>
      </c>
      <c r="G183" s="348">
        <f t="shared" si="5"/>
        <v>5684.5432999999994</v>
      </c>
      <c r="H183" s="353">
        <v>3428.0958000000001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2"/>
      <c r="E184" s="346">
        <v>30.438500000000001</v>
      </c>
      <c r="F184" s="346">
        <v>1034.6321</v>
      </c>
      <c r="G184" s="346"/>
      <c r="H184" s="351">
        <v>1730.5165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9">
        <f>E183-E184</f>
        <v>64.082599999999999</v>
      </c>
      <c r="F185" s="349">
        <f>F183-F184</f>
        <v>1280.8246000000001</v>
      </c>
      <c r="G185" s="349"/>
      <c r="H185" s="354">
        <f>H183-H184</f>
        <v>1697.5793000000001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3">
        <v>10</v>
      </c>
      <c r="E186" s="350"/>
      <c r="F186" s="350"/>
      <c r="G186" s="350">
        <f>D186-F186</f>
        <v>10</v>
      </c>
      <c r="H186" s="355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7">
        <v>1</v>
      </c>
      <c r="F187" s="347">
        <v>72</v>
      </c>
      <c r="G187" s="347">
        <f>D187-F187</f>
        <v>-72</v>
      </c>
      <c r="H187" s="352">
        <v>39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219.17680000000001</v>
      </c>
      <c r="F188" s="214">
        <f>F177+F182+F183+F186+F187</f>
        <v>26205.382399999999</v>
      </c>
      <c r="G188" s="214">
        <f>G177+G182+G183+G186+G187</f>
        <v>7326.6175999999996</v>
      </c>
      <c r="H188" s="211">
        <f>H177+H182+H183+H186+H187</f>
        <v>27206.288199999999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78" t="s">
        <v>1</v>
      </c>
      <c r="C193" s="379"/>
      <c r="D193" s="379"/>
      <c r="E193" s="379"/>
      <c r="F193" s="379"/>
      <c r="G193" s="379"/>
      <c r="H193" s="379"/>
      <c r="I193" s="379"/>
      <c r="J193" s="379"/>
      <c r="K193" s="380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73" t="s">
        <v>2</v>
      </c>
      <c r="D195" s="374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3" t="s">
        <v>75</v>
      </c>
      <c r="D196" s="304">
        <v>6025</v>
      </c>
      <c r="E196" s="324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6" t="s">
        <v>76</v>
      </c>
      <c r="D197" s="307">
        <v>31282</v>
      </c>
      <c r="E197" s="324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8" t="s">
        <v>32</v>
      </c>
      <c r="D198" s="307">
        <v>382</v>
      </c>
      <c r="E198" s="324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9" t="s">
        <v>35</v>
      </c>
      <c r="D199" s="310">
        <f>SUM(D196:D198)</f>
        <v>37689</v>
      </c>
      <c r="E199" s="324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5" t="s">
        <v>84</v>
      </c>
      <c r="D200" s="317"/>
      <c r="E200" s="317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1" t="s">
        <v>96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1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75" t="s">
        <v>8</v>
      </c>
      <c r="C203" s="376"/>
      <c r="D203" s="376"/>
      <c r="E203" s="376"/>
      <c r="F203" s="376"/>
      <c r="G203" s="376"/>
      <c r="H203" s="376"/>
      <c r="I203" s="376"/>
      <c r="J203" s="376"/>
      <c r="K203" s="377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35</v>
      </c>
      <c r="F205" s="72" t="str">
        <f>G20</f>
        <v>LANDET KVANTUM T.O.M UKE 35</v>
      </c>
      <c r="G205" s="72" t="str">
        <f>I20</f>
        <v>RESTKVOTER</v>
      </c>
      <c r="H205" s="95" t="str">
        <f>J20</f>
        <v>LANDET KVANTUM T.O.M. UKE 35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11.369</v>
      </c>
      <c r="F206" s="196">
        <v>1053.3371</v>
      </c>
      <c r="G206" s="196"/>
      <c r="H206" s="234">
        <v>869.89980000000003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156.32089999999999</v>
      </c>
      <c r="F207" s="196">
        <v>2993.1660000000002</v>
      </c>
      <c r="G207" s="196"/>
      <c r="H207" s="234">
        <v>2543.8764000000001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58</v>
      </c>
      <c r="G209" s="197"/>
      <c r="H209" s="235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167.68989999999999</v>
      </c>
      <c r="F210" s="198">
        <f>SUM(F206:F209)</f>
        <v>4104.5030999999999</v>
      </c>
      <c r="G210" s="198">
        <f>D210-F210</f>
        <v>1920.4969000000001</v>
      </c>
      <c r="H210" s="221">
        <f>H206+H207+H208+H209</f>
        <v>3452.6277000000005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35
&amp;"-,Normal"&amp;11(iht. motatte landings- og sluttsedler fra fiskesalgslagene; alle tallstørrelser i hele tonn)&amp;R08.09.2016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2016-09-08T08:08:34Z</dcterms:modified>
</cp:coreProperties>
</file>