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5_2014" sheetId="1" r:id="rId1"/>
  </sheets>
  <definedNames>
    <definedName name="Z_14D440E4_F18A_4F78_9989_38C1B133222D_.wvu.Cols" localSheetId="0" hidden="1">UKE_35_2014!#REF!</definedName>
    <definedName name="Z_14D440E4_F18A_4F78_9989_38C1B133222D_.wvu.PrintArea" localSheetId="0" hidden="1">UKE_35_2014!$B$1:$L$204</definedName>
    <definedName name="Z_14D440E4_F18A_4F78_9989_38C1B133222D_.wvu.Rows" localSheetId="0" hidden="1">UKE_35_2014!$316:$1048576,UKE_35_2014!$205:$315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  <fileRecoveryPr repairLoad="1"/>
</workbook>
</file>

<file path=xl/calcChain.xml><?xml version="1.0" encoding="utf-8"?>
<calcChain xmlns="http://schemas.openxmlformats.org/spreadsheetml/2006/main">
  <c r="F33" i="1"/>
  <c r="E133"/>
  <c r="E62"/>
  <c r="I32"/>
  <c r="E32"/>
  <c r="F80"/>
  <c r="F25"/>
  <c r="E25"/>
  <c r="F34"/>
  <c r="H164"/>
  <c r="H176" s="1"/>
  <c r="H173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E127" s="1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F91"/>
  <c r="E91"/>
  <c r="E90" s="1"/>
  <c r="D91"/>
  <c r="G89"/>
  <c r="G88"/>
  <c r="H87"/>
  <c r="F87"/>
  <c r="E87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E68"/>
  <c r="H58"/>
  <c r="G58"/>
  <c r="F58"/>
  <c r="E58"/>
  <c r="E102" l="1"/>
  <c r="D102" s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<sst xmlns="http://schemas.openxmlformats.org/spreadsheetml/2006/main" count="214" uniqueCount="105">
  <si>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</si>
  <si>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</si>
  <si>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</si>
  <si>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</si>
  <si>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</si>
  <si>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</si>
  <si>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</si>
  <si>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</si>
  <si>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</si>
  <si>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</si>
  <si>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</si>
  <si>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</si>
  <si>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</si>
  <si>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</si>
  <si>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</si>
  <si>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</si>
  <si>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</si>
  <si>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</si>
  <si>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</si>
  <si>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</si>
  <si>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</si>
  <si>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</si>
  <si>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</si>
  <si>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</si>
  <si>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</si>
  <si>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</si>
  <si>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</si>
  <si>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</si>
  <si>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</si>
  <si>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</si>
  <si>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</si>
  <si>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</si>
  <si>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</si>
  <si>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</si>
  <si>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</si>
  <si>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</si>
  <si>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</si>
  <si>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</si>
  <si>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</si>
  <si>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</si>
  <si>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</si>
  <si>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</si>
  <si>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</si>
  <si>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</si>
  <si>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</si>
  <si>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</si>
  <si>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</si>
  <si>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</si>
  <si>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</si>
  <si>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</si>
  <si>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</si>
  <si>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</si>
  <si>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</si>
  <si>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</si>
  <si>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</si>
  <si>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</si>
  <si>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</si>
  <si>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</si>
  <si>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</si>
  <si>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</si>
  <si>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</si>
  <si>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</si>
  <si>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</si>
  <si>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</si>
  <si>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</si>
  <si>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</si>
  <si>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</si>
  <si>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</si>
  <si>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</si>
  <si>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</si>
  <si>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</si>
  <si>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</si>
  <si>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</si>
  <si>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</si>
  <si>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</si>
  <si>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</si>
  <si>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</si>
  <si>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</si>
  <si>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</si>
  <si>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</si>
  <si>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</si>
  <si>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</si>
  <si>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</si>
  <si>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</si>
  <si>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</si>
  <si>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</si>
  <si>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</si>
  <si>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</si>
  <si>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</si>
  <si>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</si>
  <si>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</si>
  <si>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</si>
  <si>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</si>
  <si>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</si>
  <si>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</si>
  <si>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</si>
  <si>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</si>
  <si>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</si>
  <si>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</si>
  <si>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</si>
  <si>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</si>
  <si>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</si>
  <si>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35</t>
  </si>
  <si>
    <t>LANDET KVANTUM T.O.M UKE 35</t>
  </si>
  <si>
    <t>LANDET KVANTUM T.O.M. UKE 35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</si>
</sst>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8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11" fillId="0" borderId="63" xfId="0" applyNumberFormat="1" applyFont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3" fontId="8" fillId="4" borderId="33" xfId="0" applyNumberFormat="1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4" borderId="33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4" borderId="17" xfId="0" applyNumberFormat="1" applyFont="1" applyFill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55" fillId="0" borderId="73" xfId="0" applyNumberFormat="1" applyFont="1" applyBorder="1" applyAlignment="1">
      <alignment vertical="center" wrapText="1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5"/>
  <sheetViews>
    <sheetView showGridLines="0" tabSelected="1" showRuler="0" view="pageLayout" zoomScale="85" zoomScaleNormal="100" zoomScalePageLayoutView="85" workbookViewId="0">
      <selection activeCell="I14" sqref="I1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" style="86" customWidth="1"/>
    <col min="13" max="16384" width="29.85546875" hidden="1"/>
  </cols>
  <sheetData>
    <row r="1" spans="2:12" s="86" customFormat="1" ht="7.9" customHeight="1" thickBot="1"/>
    <row r="2" spans="2:12" ht="31.5" customHeight="1" thickTop="1" thickBot="1">
      <c r="B2" s="405" t="s">
        <v>93</v>
      </c>
      <c r="C2" s="406"/>
      <c r="D2" s="406"/>
      <c r="E2" s="406"/>
      <c r="F2" s="406"/>
      <c r="G2" s="406"/>
      <c r="H2" s="406"/>
      <c r="I2" s="406"/>
      <c r="J2" s="406"/>
      <c r="K2" s="407"/>
      <c r="L2" s="332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408" t="s">
        <v>1</v>
      </c>
      <c r="C7" s="409"/>
      <c r="D7" s="409"/>
      <c r="E7" s="409"/>
      <c r="F7" s="409"/>
      <c r="G7" s="409"/>
      <c r="H7" s="409"/>
      <c r="I7" s="409"/>
      <c r="J7" s="409"/>
      <c r="K7" s="410"/>
      <c r="L7" s="404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424" t="s">
        <v>92</v>
      </c>
      <c r="D16" s="424"/>
      <c r="E16" s="424"/>
      <c r="F16" s="424"/>
      <c r="G16" s="424"/>
      <c r="H16" s="424"/>
      <c r="I16" s="424"/>
      <c r="J16" s="402"/>
      <c r="K16" s="169"/>
      <c r="L16" s="168"/>
    </row>
    <row r="17" spans="1:14" ht="13.5" customHeight="1" thickBot="1">
      <c r="B17" s="170"/>
      <c r="C17" s="425"/>
      <c r="D17" s="425"/>
      <c r="E17" s="425"/>
      <c r="F17" s="425"/>
      <c r="G17" s="425"/>
      <c r="H17" s="425"/>
      <c r="I17" s="425"/>
      <c r="J17" s="403"/>
      <c r="K17" s="172"/>
      <c r="L17" s="161"/>
    </row>
    <row r="18" spans="1:14" ht="17.100000000000001" customHeight="1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404"/>
    </row>
    <row r="19" spans="1:14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4" ht="48" customHeight="1" thickBot="1">
      <c r="A20" s="3"/>
      <c r="B20" s="160"/>
      <c r="C20" s="248" t="s">
        <v>20</v>
      </c>
      <c r="D20" s="249" t="s">
        <v>21</v>
      </c>
      <c r="E20" s="337" t="s">
        <v>102</v>
      </c>
      <c r="F20" s="337" t="s">
        <v>103</v>
      </c>
      <c r="G20" s="246" t="s">
        <v>31</v>
      </c>
      <c r="H20" s="246" t="s">
        <v>91</v>
      </c>
      <c r="I20" s="338" t="s">
        <v>104</v>
      </c>
      <c r="J20"/>
      <c r="K20" s="159"/>
      <c r="L20" s="4"/>
    </row>
    <row r="21" spans="1:14" ht="14.1" customHeight="1">
      <c r="B21" s="162"/>
      <c r="C21" s="227" t="s">
        <v>17</v>
      </c>
      <c r="D21" s="299">
        <f>D23+D22</f>
        <v>146527</v>
      </c>
      <c r="E21" s="293">
        <f>E23+E22</f>
        <v>2264</v>
      </c>
      <c r="F21" s="358">
        <f>F23+F22</f>
        <v>79061.553700000004</v>
      </c>
      <c r="G21" s="358"/>
      <c r="H21" s="358">
        <f>H23+H22</f>
        <v>67465.446299999996</v>
      </c>
      <c r="I21" s="387">
        <f>I23+I22</f>
        <v>76916.237899999993</v>
      </c>
      <c r="J21" s="434"/>
      <c r="K21" s="173"/>
      <c r="L21" s="204"/>
      <c r="M21" s="331"/>
      <c r="N21" s="331"/>
    </row>
    <row r="22" spans="1:14" ht="14.1" customHeight="1">
      <c r="B22" s="162"/>
      <c r="C22" s="228" t="s">
        <v>12</v>
      </c>
      <c r="D22" s="300">
        <v>145777</v>
      </c>
      <c r="E22" s="257">
        <v>2264</v>
      </c>
      <c r="F22" s="345">
        <v>78079.386599999998</v>
      </c>
      <c r="G22" s="345"/>
      <c r="H22" s="345">
        <f>D22-F22</f>
        <v>67697.613400000002</v>
      </c>
      <c r="I22" s="388">
        <v>76538.683699999994</v>
      </c>
      <c r="J22" s="435"/>
      <c r="K22" s="173"/>
      <c r="L22" s="204"/>
      <c r="M22" s="331"/>
      <c r="N22" s="331"/>
    </row>
    <row r="23" spans="1:14" ht="14.1" customHeight="1" thickBot="1">
      <c r="B23" s="162"/>
      <c r="C23" s="229" t="s">
        <v>11</v>
      </c>
      <c r="D23" s="301">
        <v>750</v>
      </c>
      <c r="E23" s="258"/>
      <c r="F23" s="346">
        <v>982.1671</v>
      </c>
      <c r="G23" s="346"/>
      <c r="H23" s="346">
        <f>D23-F23</f>
        <v>-232.1671</v>
      </c>
      <c r="I23" s="389">
        <v>377.55419999999998</v>
      </c>
      <c r="J23" s="435"/>
      <c r="K23" s="173"/>
      <c r="L23" s="204"/>
      <c r="M23" s="331"/>
      <c r="N23" s="331"/>
    </row>
    <row r="24" spans="1:14" ht="14.1" customHeight="1">
      <c r="B24" s="162"/>
      <c r="C24" s="227" t="s">
        <v>18</v>
      </c>
      <c r="D24" s="299">
        <f>D32+D31+D25</f>
        <v>297495</v>
      </c>
      <c r="E24" s="293">
        <f>E32+E31+E25</f>
        <v>820</v>
      </c>
      <c r="F24" s="358">
        <f>F25+F31+F32</f>
        <v>278456.62185</v>
      </c>
      <c r="G24" s="358"/>
      <c r="H24" s="358">
        <f>H25+H31+H32</f>
        <v>20531.378149999986</v>
      </c>
      <c r="I24" s="387">
        <f>I25+I31+I32</f>
        <v>253105.8075</v>
      </c>
      <c r="J24" s="434"/>
      <c r="K24" s="173"/>
      <c r="L24" s="204"/>
      <c r="M24" s="331"/>
      <c r="N24" s="331"/>
    </row>
    <row r="25" spans="1:14" ht="15" customHeight="1">
      <c r="A25" s="23"/>
      <c r="B25" s="174"/>
      <c r="C25" s="230" t="s">
        <v>73</v>
      </c>
      <c r="D25" s="302">
        <f>D26+D27+D28+D29+D30</f>
        <v>231113</v>
      </c>
      <c r="E25" s="294">
        <f>E26+E27+E28+E29</f>
        <v>509</v>
      </c>
      <c r="F25" s="359">
        <f>F26+F27+F28+F29</f>
        <v>226928.33565000002</v>
      </c>
      <c r="G25" s="359"/>
      <c r="H25" s="359">
        <f>H26+H27+H28+H29+H30</f>
        <v>4184.6643499999846</v>
      </c>
      <c r="I25" s="390">
        <f>I26+I27+I28+I29+I30</f>
        <v>208127.40429999999</v>
      </c>
      <c r="J25" s="436"/>
      <c r="K25" s="173"/>
      <c r="L25" s="204"/>
      <c r="M25" s="331"/>
      <c r="N25" s="331"/>
    </row>
    <row r="26" spans="1:14" ht="14.1" customHeight="1">
      <c r="A26" s="24"/>
      <c r="B26" s="175"/>
      <c r="C26" s="231" t="s">
        <v>23</v>
      </c>
      <c r="D26" s="303">
        <v>59178</v>
      </c>
      <c r="E26" s="259">
        <v>123</v>
      </c>
      <c r="F26" s="347">
        <v>71931.322150000007</v>
      </c>
      <c r="G26" s="347">
        <v>3205</v>
      </c>
      <c r="H26" s="347">
        <f>D26-F26+G26</f>
        <v>-9548.3221500000072</v>
      </c>
      <c r="I26" s="391">
        <v>51487.867299999998</v>
      </c>
      <c r="J26" s="437"/>
      <c r="K26" s="173"/>
      <c r="L26" s="204"/>
      <c r="M26" s="331"/>
      <c r="N26" s="331"/>
    </row>
    <row r="27" spans="1:14" ht="14.1" customHeight="1">
      <c r="A27" s="24"/>
      <c r="B27" s="175"/>
      <c r="C27" s="231" t="s">
        <v>77</v>
      </c>
      <c r="D27" s="303">
        <v>56592</v>
      </c>
      <c r="E27" s="259">
        <v>121</v>
      </c>
      <c r="F27" s="347">
        <v>59236.860200000003</v>
      </c>
      <c r="G27" s="347">
        <v>2764</v>
      </c>
      <c r="H27" s="347">
        <f>D27-F27+G27</f>
        <v>119.13979999999719</v>
      </c>
      <c r="I27" s="391">
        <v>59245.134700000002</v>
      </c>
      <c r="J27" s="437"/>
      <c r="K27" s="173"/>
      <c r="L27" s="204"/>
      <c r="M27" s="331"/>
      <c r="N27" s="331"/>
    </row>
    <row r="28" spans="1:14" ht="14.1" customHeight="1">
      <c r="A28" s="24"/>
      <c r="B28" s="175"/>
      <c r="C28" s="231" t="s">
        <v>78</v>
      </c>
      <c r="D28" s="303">
        <v>57631</v>
      </c>
      <c r="E28" s="259">
        <v>145</v>
      </c>
      <c r="F28" s="347">
        <v>58884.495600000002</v>
      </c>
      <c r="G28" s="347">
        <v>3844</v>
      </c>
      <c r="H28" s="347">
        <f>D28-F28+G28</f>
        <v>2590.504399999998</v>
      </c>
      <c r="I28" s="391">
        <v>58455.8295</v>
      </c>
      <c r="J28" s="437"/>
      <c r="K28" s="173"/>
      <c r="L28" s="204"/>
      <c r="M28" s="331"/>
      <c r="N28" s="331"/>
    </row>
    <row r="29" spans="1:14" ht="14.1" customHeight="1">
      <c r="A29" s="24"/>
      <c r="B29" s="175"/>
      <c r="C29" s="231" t="s">
        <v>26</v>
      </c>
      <c r="D29" s="303">
        <v>38555</v>
      </c>
      <c r="E29" s="259">
        <v>120</v>
      </c>
      <c r="F29" s="347">
        <v>36875.657700000003</v>
      </c>
      <c r="G29" s="347">
        <v>1669</v>
      </c>
      <c r="H29" s="347">
        <f>D29-F29+G29</f>
        <v>3348.3422999999966</v>
      </c>
      <c r="I29" s="391">
        <v>38938.572800000002</v>
      </c>
      <c r="J29" s="437"/>
      <c r="K29" s="173"/>
      <c r="L29" s="204"/>
      <c r="M29" s="331"/>
      <c r="N29" s="331"/>
    </row>
    <row r="30" spans="1:14" ht="14.1" customHeight="1">
      <c r="A30" s="24"/>
      <c r="B30" s="175"/>
      <c r="C30" s="231" t="s">
        <v>74</v>
      </c>
      <c r="D30" s="303">
        <v>19157</v>
      </c>
      <c r="E30" s="259">
        <v>435</v>
      </c>
      <c r="F30" s="347">
        <f>SUM(G26:G29)</f>
        <v>11482</v>
      </c>
      <c r="G30" s="347"/>
      <c r="H30" s="347">
        <f>D30-F30</f>
        <v>7675</v>
      </c>
      <c r="I30" s="391"/>
      <c r="J30" s="437"/>
      <c r="K30" s="173"/>
      <c r="L30" s="204"/>
      <c r="M30" s="331"/>
      <c r="N30" s="331"/>
    </row>
    <row r="31" spans="1:14" ht="14.1" customHeight="1">
      <c r="A31" s="25"/>
      <c r="B31" s="174"/>
      <c r="C31" s="230" t="s">
        <v>19</v>
      </c>
      <c r="D31" s="302">
        <v>38109</v>
      </c>
      <c r="E31" s="294">
        <v>184</v>
      </c>
      <c r="F31" s="359">
        <v>20428.286199999999</v>
      </c>
      <c r="G31" s="359"/>
      <c r="H31" s="359">
        <f>D31-F31</f>
        <v>17680.713800000001</v>
      </c>
      <c r="I31" s="390">
        <v>22871.706099999999</v>
      </c>
      <c r="J31" s="436"/>
      <c r="K31" s="173"/>
      <c r="L31" s="204"/>
      <c r="M31" s="331"/>
      <c r="N31" s="331"/>
    </row>
    <row r="32" spans="1:14" ht="14.1" customHeight="1">
      <c r="A32" s="25"/>
      <c r="B32" s="174"/>
      <c r="C32" s="230" t="s">
        <v>75</v>
      </c>
      <c r="D32" s="302">
        <f>D33+D34</f>
        <v>28273</v>
      </c>
      <c r="E32" s="294">
        <f>E34+E33</f>
        <v>127</v>
      </c>
      <c r="F32" s="359">
        <f>F33+F34</f>
        <v>31100</v>
      </c>
      <c r="G32" s="359"/>
      <c r="H32" s="359">
        <f>H33+H34</f>
        <v>-1334</v>
      </c>
      <c r="I32" s="390">
        <f>I33</f>
        <v>22106.697100000001</v>
      </c>
      <c r="J32" s="436"/>
      <c r="K32" s="173"/>
      <c r="L32" s="204"/>
      <c r="M32" s="331"/>
      <c r="N32" s="331"/>
    </row>
    <row r="33" spans="1:14" ht="14.1" customHeight="1">
      <c r="A33" s="24"/>
      <c r="B33" s="175"/>
      <c r="C33" s="231" t="s">
        <v>10</v>
      </c>
      <c r="D33" s="303">
        <v>25929</v>
      </c>
      <c r="E33" s="259">
        <v>94</v>
      </c>
      <c r="F33" s="347">
        <f>31100-G33</f>
        <v>29607</v>
      </c>
      <c r="G33" s="347">
        <v>1493</v>
      </c>
      <c r="H33" s="347">
        <f>D33-F33+G33</f>
        <v>-2185</v>
      </c>
      <c r="I33" s="391">
        <v>22106.697100000001</v>
      </c>
      <c r="J33" s="437"/>
      <c r="K33" s="173"/>
      <c r="L33" s="204"/>
      <c r="M33" s="331"/>
      <c r="N33" s="331"/>
    </row>
    <row r="34" spans="1:14" ht="14.1" customHeight="1" thickBot="1">
      <c r="A34" s="24"/>
      <c r="B34" s="175"/>
      <c r="C34" s="232" t="s">
        <v>76</v>
      </c>
      <c r="D34" s="304">
        <v>2344</v>
      </c>
      <c r="E34" s="260">
        <v>33</v>
      </c>
      <c r="F34" s="348">
        <f>G33</f>
        <v>1493</v>
      </c>
      <c r="G34" s="348"/>
      <c r="H34" s="348">
        <f t="shared" ref="H34:H39" si="0">D34-F34</f>
        <v>851</v>
      </c>
      <c r="I34" s="392"/>
      <c r="J34" s="437"/>
      <c r="K34" s="173"/>
      <c r="L34" s="204"/>
      <c r="M34" s="331"/>
      <c r="N34" s="331"/>
    </row>
    <row r="35" spans="1:14" ht="15.75" customHeight="1" thickBot="1">
      <c r="B35" s="162"/>
      <c r="C35" s="233" t="s">
        <v>99</v>
      </c>
      <c r="D35" s="305">
        <v>4000</v>
      </c>
      <c r="E35" s="261">
        <v>24</v>
      </c>
      <c r="F35" s="349">
        <v>1694.4519</v>
      </c>
      <c r="G35" s="349"/>
      <c r="H35" s="349">
        <f>D35-F35</f>
        <v>2305.5481</v>
      </c>
      <c r="I35" s="393"/>
      <c r="J35" s="434"/>
      <c r="K35" s="173"/>
      <c r="L35" s="204"/>
      <c r="M35" s="331"/>
      <c r="N35" s="331"/>
    </row>
    <row r="36" spans="1:14" ht="14.1" customHeight="1" thickBot="1">
      <c r="B36" s="162"/>
      <c r="C36" s="233" t="s">
        <v>13</v>
      </c>
      <c r="D36" s="305">
        <v>513</v>
      </c>
      <c r="E36" s="261"/>
      <c r="F36" s="349">
        <v>179.8271</v>
      </c>
      <c r="G36" s="349"/>
      <c r="H36" s="349">
        <f t="shared" si="0"/>
        <v>333.17290000000003</v>
      </c>
      <c r="I36" s="393">
        <v>3825.2429000000002</v>
      </c>
      <c r="J36" s="434"/>
      <c r="K36" s="173"/>
      <c r="L36" s="204"/>
      <c r="M36" s="331"/>
      <c r="N36" s="331"/>
    </row>
    <row r="37" spans="1:14" ht="17.25" customHeight="1" thickBot="1">
      <c r="B37" s="162"/>
      <c r="C37" s="233" t="s">
        <v>62</v>
      </c>
      <c r="D37" s="305">
        <v>3000</v>
      </c>
      <c r="E37" s="261">
        <v>6</v>
      </c>
      <c r="F37" s="349">
        <v>570</v>
      </c>
      <c r="G37" s="349"/>
      <c r="H37" s="349">
        <f t="shared" si="0"/>
        <v>2430</v>
      </c>
      <c r="I37" s="393"/>
      <c r="J37" s="434"/>
      <c r="K37" s="173"/>
      <c r="L37" s="204"/>
      <c r="M37" s="331"/>
      <c r="N37" s="331"/>
    </row>
    <row r="38" spans="1:14" ht="17.25" customHeight="1" thickBot="1">
      <c r="B38" s="162"/>
      <c r="C38" s="233" t="s">
        <v>86</v>
      </c>
      <c r="D38" s="305">
        <v>7000</v>
      </c>
      <c r="E38" s="261">
        <v>10</v>
      </c>
      <c r="F38" s="349">
        <v>969.36800000000005</v>
      </c>
      <c r="G38" s="349"/>
      <c r="H38" s="349">
        <f t="shared" si="0"/>
        <v>6030.6319999999996</v>
      </c>
      <c r="I38" s="393">
        <v>633.99329999999998</v>
      </c>
      <c r="J38" s="434"/>
      <c r="K38" s="173"/>
      <c r="L38" s="204"/>
      <c r="M38" s="331"/>
      <c r="N38" s="331"/>
    </row>
    <row r="39" spans="1:14" ht="17.25" customHeight="1" thickBot="1">
      <c r="B39" s="162"/>
      <c r="C39" s="233" t="s">
        <v>68</v>
      </c>
      <c r="D39" s="305">
        <v>200</v>
      </c>
      <c r="E39" s="261"/>
      <c r="F39" s="349"/>
      <c r="G39" s="349"/>
      <c r="H39" s="349">
        <f t="shared" si="0"/>
        <v>200</v>
      </c>
      <c r="I39" s="393"/>
      <c r="J39" s="434"/>
      <c r="K39" s="173"/>
      <c r="L39" s="204"/>
      <c r="M39" s="331"/>
      <c r="N39" s="331"/>
    </row>
    <row r="40" spans="1:14" ht="14.1" customHeight="1" thickBot="1">
      <c r="B40" s="162"/>
      <c r="C40" s="199" t="s">
        <v>14</v>
      </c>
      <c r="D40" s="305"/>
      <c r="E40" s="261">
        <v>9</v>
      </c>
      <c r="F40" s="349">
        <v>308</v>
      </c>
      <c r="G40" s="349"/>
      <c r="H40" s="349">
        <f>D40-F40</f>
        <v>-308</v>
      </c>
      <c r="I40" s="393">
        <v>298</v>
      </c>
      <c r="J40" s="434"/>
      <c r="K40" s="173"/>
      <c r="L40" s="204"/>
      <c r="M40" s="331"/>
      <c r="N40" s="331"/>
    </row>
    <row r="41" spans="1:14" ht="16.5" customHeight="1" thickBot="1">
      <c r="B41" s="162"/>
      <c r="C41" s="250" t="s">
        <v>9</v>
      </c>
      <c r="D41" s="292">
        <f>D21+D24+D35+D36+D37+D38+D39+D40</f>
        <v>458735</v>
      </c>
      <c r="E41" s="330">
        <f>E21+E24+E35+E36+E37+E38+E39+E40</f>
        <v>3133</v>
      </c>
      <c r="F41" s="383">
        <f>F21+F24+F35+F36+F37+F38+F39+F40</f>
        <v>361239.82254999998</v>
      </c>
      <c r="G41" s="383"/>
      <c r="H41" s="383">
        <f>H21+H24+H35+H36+H37+H38+H39+H40</f>
        <v>98988.177449999988</v>
      </c>
      <c r="I41" s="394">
        <f>I21+I24+I35+I36+I37+I38+I39+I40</f>
        <v>334779.28159999999</v>
      </c>
      <c r="J41"/>
      <c r="K41" s="173"/>
      <c r="L41" s="204"/>
      <c r="M41" s="331"/>
      <c r="N41" s="331"/>
    </row>
    <row r="42" spans="1:14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  <c r="N42" s="331"/>
    </row>
    <row r="43" spans="1:14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57"/>
      <c r="K43" s="169"/>
      <c r="L43" s="168"/>
      <c r="N43" s="331"/>
    </row>
    <row r="44" spans="1:14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  <c r="N44" s="331"/>
    </row>
    <row r="45" spans="1:14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1"/>
      <c r="K45" s="169"/>
      <c r="L45" s="168"/>
      <c r="N45" s="331"/>
    </row>
    <row r="46" spans="1:14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  <c r="N46" s="331"/>
    </row>
    <row r="47" spans="1:14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  <c r="N47" s="331"/>
    </row>
    <row r="48" spans="1:14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  <c r="N48" s="331"/>
    </row>
    <row r="49" spans="2:14" ht="17.100000000000001" customHeight="1" thickTop="1">
      <c r="B49" s="408" t="s">
        <v>1</v>
      </c>
      <c r="C49" s="409"/>
      <c r="D49" s="409"/>
      <c r="E49" s="409"/>
      <c r="F49" s="409"/>
      <c r="G49" s="409"/>
      <c r="H49" s="409"/>
      <c r="I49" s="409"/>
      <c r="J49" s="409"/>
      <c r="K49" s="410"/>
      <c r="L49" s="404"/>
      <c r="N49" s="331"/>
    </row>
    <row r="50" spans="2:14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  <c r="N50" s="331"/>
    </row>
    <row r="51" spans="2:14" ht="14.1" customHeight="1" thickBot="1">
      <c r="B51" s="162"/>
      <c r="C51" s="429" t="s">
        <v>2</v>
      </c>
      <c r="D51" s="430"/>
      <c r="E51" s="183"/>
      <c r="F51" s="183"/>
      <c r="G51" s="183"/>
      <c r="H51" s="161"/>
      <c r="I51" s="161"/>
      <c r="J51" s="161"/>
      <c r="K51" s="163"/>
      <c r="L51" s="161"/>
      <c r="N51" s="331"/>
    </row>
    <row r="52" spans="2:14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  <c r="N52" s="331"/>
    </row>
    <row r="53" spans="2:14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  <c r="N53" s="331"/>
    </row>
    <row r="54" spans="2:14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  <c r="N54" s="331"/>
    </row>
    <row r="55" spans="2:14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  <c r="N55" s="331"/>
    </row>
    <row r="56" spans="2:14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  <c r="N56" s="331"/>
    </row>
    <row r="57" spans="2:14" ht="17.100000000000001" customHeight="1" thickBot="1">
      <c r="B57" s="413" t="s">
        <v>8</v>
      </c>
      <c r="C57" s="414"/>
      <c r="D57" s="414"/>
      <c r="E57" s="414"/>
      <c r="F57" s="414"/>
      <c r="G57" s="414"/>
      <c r="H57" s="414"/>
      <c r="I57" s="414"/>
      <c r="J57" s="414"/>
      <c r="K57" s="415"/>
      <c r="L57" s="404"/>
      <c r="N57" s="331"/>
    </row>
    <row r="58" spans="2:14" s="3" customFormat="1" ht="48" customHeight="1" thickBot="1">
      <c r="B58" s="188"/>
      <c r="C58" s="248" t="s">
        <v>20</v>
      </c>
      <c r="D58" s="362" t="s">
        <v>21</v>
      </c>
      <c r="E58" s="246" t="str">
        <f>E20</f>
        <v>LANDET KVANTUM UKE 35</v>
      </c>
      <c r="F58" s="246" t="str">
        <f>F20</f>
        <v>LANDET KVANTUM T.O.M UKE 35</v>
      </c>
      <c r="G58" s="246" t="str">
        <f>H20</f>
        <v>RESTKVOTER</v>
      </c>
      <c r="H58" s="247" t="str">
        <f>I20</f>
        <v>LANDET KVANTUM T.O.M. UKE 35 2013</v>
      </c>
      <c r="I58" s="189"/>
      <c r="J58" s="189"/>
      <c r="K58" s="190"/>
      <c r="L58" s="189"/>
      <c r="N58" s="331"/>
    </row>
    <row r="59" spans="2:14" ht="14.1" customHeight="1">
      <c r="B59" s="191"/>
      <c r="C59" s="192" t="s">
        <v>38</v>
      </c>
      <c r="D59" s="420"/>
      <c r="E59" s="295">
        <v>16</v>
      </c>
      <c r="F59" s="360">
        <v>903.89679999999998</v>
      </c>
      <c r="G59" s="420"/>
      <c r="H59" s="384">
        <v>945.44960000000003</v>
      </c>
      <c r="I59" s="208"/>
      <c r="J59" s="208"/>
      <c r="K59" s="329"/>
      <c r="L59" s="144"/>
      <c r="M59" s="331"/>
      <c r="N59" s="331"/>
    </row>
    <row r="60" spans="2:14" ht="14.1" customHeight="1">
      <c r="B60" s="191"/>
      <c r="C60" s="193" t="s">
        <v>35</v>
      </c>
      <c r="D60" s="421"/>
      <c r="E60" s="278"/>
      <c r="F60" s="356">
        <v>835.96489999999994</v>
      </c>
      <c r="G60" s="421"/>
      <c r="H60" s="382">
        <v>1236.9123999999999</v>
      </c>
      <c r="I60" s="208"/>
      <c r="J60" s="208"/>
      <c r="K60" s="329"/>
      <c r="L60" s="144"/>
      <c r="M60" s="331"/>
      <c r="N60" s="331"/>
    </row>
    <row r="61" spans="2:14" ht="14.1" customHeight="1" thickBot="1">
      <c r="B61" s="191"/>
      <c r="C61" s="194" t="s">
        <v>39</v>
      </c>
      <c r="D61" s="422"/>
      <c r="E61" s="277"/>
      <c r="F61" s="355">
        <v>101.62560000000001</v>
      </c>
      <c r="G61" s="422"/>
      <c r="H61" s="377">
        <v>60.930599999999998</v>
      </c>
      <c r="I61" s="208"/>
      <c r="J61" s="208"/>
      <c r="K61" s="329"/>
      <c r="L61" s="144"/>
      <c r="M61" s="331"/>
      <c r="N61" s="331"/>
    </row>
    <row r="62" spans="2:14" s="122" customFormat="1" ht="15.6" customHeight="1">
      <c r="B62" s="209"/>
      <c r="C62" s="195" t="s">
        <v>69</v>
      </c>
      <c r="D62" s="363">
        <v>5500</v>
      </c>
      <c r="E62" s="278">
        <f>SUM(E63:E65)</f>
        <v>527</v>
      </c>
      <c r="F62" s="356">
        <f>F63+F64+F65</f>
        <v>5608.0393000000004</v>
      </c>
      <c r="G62" s="356">
        <f>D62-F62</f>
        <v>-108.03930000000037</v>
      </c>
      <c r="H62" s="382">
        <f>H63+H64+H65</f>
        <v>4642.9834000000001</v>
      </c>
      <c r="I62" s="210"/>
      <c r="J62" s="210"/>
      <c r="K62" s="329"/>
      <c r="L62" s="144"/>
      <c r="M62" s="331"/>
      <c r="N62" s="331"/>
    </row>
    <row r="63" spans="2:14" s="24" customFormat="1" ht="14.1" customHeight="1">
      <c r="B63" s="196"/>
      <c r="C63" s="197" t="s">
        <v>40</v>
      </c>
      <c r="D63" s="364"/>
      <c r="E63" s="259">
        <v>251</v>
      </c>
      <c r="F63" s="347">
        <v>2381.3326000000002</v>
      </c>
      <c r="G63" s="347"/>
      <c r="H63" s="391">
        <v>2093.9670000000001</v>
      </c>
      <c r="I63" s="198"/>
      <c r="J63" s="198"/>
      <c r="K63" s="329"/>
      <c r="L63" s="144"/>
      <c r="M63" s="331"/>
      <c r="N63" s="331"/>
    </row>
    <row r="64" spans="2:14" s="24" customFormat="1" ht="14.1" customHeight="1">
      <c r="B64" s="196"/>
      <c r="C64" s="197" t="s">
        <v>41</v>
      </c>
      <c r="D64" s="364"/>
      <c r="E64" s="259">
        <v>202</v>
      </c>
      <c r="F64" s="347">
        <v>2406.5981000000002</v>
      </c>
      <c r="G64" s="347"/>
      <c r="H64" s="391">
        <v>1863.0138999999999</v>
      </c>
      <c r="I64" s="235"/>
      <c r="J64" s="235"/>
      <c r="K64" s="329"/>
      <c r="L64" s="144"/>
      <c r="M64" s="331"/>
      <c r="N64" s="331"/>
    </row>
    <row r="65" spans="2:14" s="24" customFormat="1" ht="14.1" customHeight="1" thickBot="1">
      <c r="B65" s="196"/>
      <c r="C65" s="197" t="s">
        <v>42</v>
      </c>
      <c r="D65" s="298"/>
      <c r="E65" s="259">
        <v>74</v>
      </c>
      <c r="F65" s="347">
        <v>820.10860000000002</v>
      </c>
      <c r="G65" s="347"/>
      <c r="H65" s="391">
        <v>686.00250000000005</v>
      </c>
      <c r="I65" s="235"/>
      <c r="J65" s="235"/>
      <c r="K65" s="329"/>
      <c r="L65" s="144"/>
      <c r="M65" s="331"/>
      <c r="N65" s="331"/>
    </row>
    <row r="66" spans="2:14" ht="14.1" customHeight="1" thickBot="1">
      <c r="B66" s="162"/>
      <c r="C66" s="199" t="s">
        <v>43</v>
      </c>
      <c r="D66" s="281">
        <v>200</v>
      </c>
      <c r="E66" s="274"/>
      <c r="F66" s="352">
        <v>1</v>
      </c>
      <c r="G66" s="352">
        <f>D66-F66</f>
        <v>199</v>
      </c>
      <c r="H66" s="378">
        <v>241.11600000000001</v>
      </c>
      <c r="I66" s="204"/>
      <c r="J66" s="204"/>
      <c r="K66" s="329"/>
      <c r="L66" s="144"/>
      <c r="M66" s="331"/>
      <c r="N66" s="331"/>
    </row>
    <row r="67" spans="2:14" ht="14.1" customHeight="1" thickBot="1">
      <c r="B67" s="162"/>
      <c r="C67" s="199" t="s">
        <v>14</v>
      </c>
      <c r="D67" s="281"/>
      <c r="E67" s="274">
        <v>10</v>
      </c>
      <c r="F67" s="352">
        <v>188</v>
      </c>
      <c r="G67" s="352"/>
      <c r="H67" s="378">
        <v>200</v>
      </c>
      <c r="I67" s="204"/>
      <c r="J67" s="204"/>
      <c r="K67" s="329"/>
      <c r="L67" s="144"/>
      <c r="M67" s="331"/>
      <c r="N67" s="331"/>
    </row>
    <row r="68" spans="2:14" s="3" customFormat="1" ht="14.1" customHeight="1" thickBot="1">
      <c r="B68" s="160"/>
      <c r="C68" s="250" t="s">
        <v>9</v>
      </c>
      <c r="D68" s="292">
        <v>9675</v>
      </c>
      <c r="E68" s="330">
        <f>E59+E60+E61+E62+E66+E67</f>
        <v>553</v>
      </c>
      <c r="F68" s="383">
        <f>F59+F60+F61+F62+F66+F67</f>
        <v>7638.5266000000001</v>
      </c>
      <c r="G68" s="383">
        <f>D68-F68</f>
        <v>2036.4733999999999</v>
      </c>
      <c r="H68" s="394">
        <f>H59+H60+H61+H62+H66+H67</f>
        <v>7327.3919999999998</v>
      </c>
      <c r="I68" s="225"/>
      <c r="J68" s="225"/>
      <c r="K68" s="329"/>
      <c r="L68" s="144"/>
      <c r="M68" s="331"/>
      <c r="N68" s="331"/>
    </row>
    <row r="69" spans="2:14" s="3" customFormat="1" ht="19.149999999999999" customHeight="1" thickBot="1">
      <c r="B69" s="205"/>
      <c r="C69" s="423"/>
      <c r="D69" s="423"/>
      <c r="E69" s="423"/>
      <c r="F69" s="201"/>
      <c r="G69" s="201"/>
      <c r="H69" s="234"/>
      <c r="I69" s="206"/>
      <c r="J69" s="206"/>
      <c r="K69" s="207"/>
      <c r="L69" s="4"/>
      <c r="M69" s="331"/>
      <c r="N69" s="331"/>
    </row>
    <row r="70" spans="2:14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  <c r="M70" s="331"/>
      <c r="N70" s="331"/>
    </row>
    <row r="71" spans="2:14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  <c r="N71" s="331"/>
    </row>
    <row r="72" spans="2:14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  <c r="N72" s="331"/>
    </row>
    <row r="73" spans="2:14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  <c r="N73" s="331"/>
    </row>
    <row r="74" spans="2:14" ht="17.100000000000001" customHeight="1" thickTop="1">
      <c r="B74" s="408" t="s">
        <v>1</v>
      </c>
      <c r="C74" s="409"/>
      <c r="D74" s="409"/>
      <c r="E74" s="409"/>
      <c r="F74" s="409"/>
      <c r="G74" s="409"/>
      <c r="H74" s="409"/>
      <c r="I74" s="409"/>
      <c r="J74" s="409"/>
      <c r="K74" s="410"/>
      <c r="L74" s="404"/>
      <c r="N74" s="331"/>
    </row>
    <row r="75" spans="2:14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  <c r="N75" s="331"/>
    </row>
    <row r="76" spans="2:14" ht="14.1" customHeight="1" thickBot="1">
      <c r="B76" s="160"/>
      <c r="C76" s="411" t="s">
        <v>2</v>
      </c>
      <c r="D76" s="412"/>
      <c r="E76" s="411" t="s">
        <v>21</v>
      </c>
      <c r="F76" s="416"/>
      <c r="G76" s="411" t="s">
        <v>22</v>
      </c>
      <c r="H76" s="412"/>
      <c r="I76" s="204"/>
      <c r="J76" s="204"/>
      <c r="K76" s="158"/>
      <c r="L76" s="181"/>
      <c r="N76" s="331"/>
    </row>
    <row r="77" spans="2:14" ht="15">
      <c r="B77" s="162"/>
      <c r="C77" s="213" t="s">
        <v>33</v>
      </c>
      <c r="D77" s="221">
        <v>88115</v>
      </c>
      <c r="E77" s="326" t="s">
        <v>5</v>
      </c>
      <c r="F77" s="223">
        <v>33148</v>
      </c>
      <c r="G77" s="325" t="s">
        <v>27</v>
      </c>
      <c r="H77" s="223">
        <v>9735</v>
      </c>
      <c r="I77" s="204"/>
      <c r="J77" s="204"/>
      <c r="K77" s="158"/>
      <c r="L77" s="181"/>
      <c r="N77" s="331"/>
    </row>
    <row r="78" spans="2:14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25" t="s">
        <v>70</v>
      </c>
      <c r="H78" s="221">
        <v>40021</v>
      </c>
      <c r="I78" s="204"/>
      <c r="J78" s="204"/>
      <c r="K78" s="158"/>
      <c r="L78" s="181"/>
      <c r="N78" s="331"/>
    </row>
    <row r="79" spans="2:14" ht="15.75" thickBot="1">
      <c r="B79" s="162"/>
      <c r="C79" s="213" t="s">
        <v>34</v>
      </c>
      <c r="D79" s="221">
        <v>11270</v>
      </c>
      <c r="E79" s="50"/>
      <c r="F79" s="327"/>
      <c r="G79" s="325" t="s">
        <v>71</v>
      </c>
      <c r="H79" s="221">
        <v>4327</v>
      </c>
      <c r="I79" s="204"/>
      <c r="J79" s="204"/>
      <c r="K79" s="158"/>
      <c r="L79" s="181"/>
      <c r="N79" s="331"/>
    </row>
    <row r="80" spans="2:14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  <c r="N80" s="331"/>
    </row>
    <row r="81" spans="1:14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  <c r="N81" s="331"/>
    </row>
    <row r="82" spans="1:14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  <c r="N82" s="331"/>
    </row>
    <row r="83" spans="1:14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  <c r="N83" s="331"/>
    </row>
    <row r="84" spans="1:14" ht="14.1" customHeight="1" thickTop="1">
      <c r="B84" s="417" t="s">
        <v>8</v>
      </c>
      <c r="C84" s="418"/>
      <c r="D84" s="418"/>
      <c r="E84" s="418"/>
      <c r="F84" s="418"/>
      <c r="G84" s="418"/>
      <c r="H84" s="418"/>
      <c r="I84" s="418"/>
      <c r="J84" s="418"/>
      <c r="K84" s="419"/>
      <c r="L84" s="404"/>
      <c r="N84" s="331"/>
    </row>
    <row r="85" spans="1:14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  <c r="N85" s="331"/>
    </row>
    <row r="86" spans="1:14" ht="48.75" customHeight="1" thickBot="1">
      <c r="B86" s="9"/>
      <c r="C86" s="248" t="s">
        <v>20</v>
      </c>
      <c r="D86" s="249" t="s">
        <v>21</v>
      </c>
      <c r="E86" s="246" t="str">
        <f>E20</f>
        <v>LANDET KVANTUM UKE 35</v>
      </c>
      <c r="F86" s="246" t="str">
        <f>F20</f>
        <v>LANDET KVANTUM T.O.M UKE 35</v>
      </c>
      <c r="G86" s="246" t="str">
        <f>H20</f>
        <v>RESTKVOTER</v>
      </c>
      <c r="H86" s="247" t="str">
        <f>I20</f>
        <v>LANDET KVANTUM T.O.M. UKE 35 2013</v>
      </c>
      <c r="I86" s="6"/>
      <c r="J86" s="161"/>
      <c r="K86" s="10"/>
      <c r="L86" s="161"/>
      <c r="N86" s="331"/>
    </row>
    <row r="87" spans="1:14" ht="14.1" customHeight="1">
      <c r="B87" s="9"/>
      <c r="C87" s="244" t="s">
        <v>17</v>
      </c>
      <c r="D87" s="295">
        <f>D89+D88</f>
        <v>33148</v>
      </c>
      <c r="E87" s="295">
        <f>E89+E88</f>
        <v>174</v>
      </c>
      <c r="F87" s="360">
        <f>F88+F89</f>
        <v>16715.724900000001</v>
      </c>
      <c r="G87" s="360">
        <f>G88+G89</f>
        <v>16432.275099999999</v>
      </c>
      <c r="H87" s="384">
        <f>H88+H89</f>
        <v>23165.848099999999</v>
      </c>
      <c r="I87" s="43"/>
      <c r="J87" s="204"/>
      <c r="K87" s="173"/>
      <c r="L87" s="204"/>
      <c r="M87" s="331"/>
      <c r="N87" s="331"/>
    </row>
    <row r="88" spans="1:14" ht="14.1" customHeight="1">
      <c r="B88" s="9"/>
      <c r="C88" s="239" t="s">
        <v>12</v>
      </c>
      <c r="D88" s="272">
        <v>32398</v>
      </c>
      <c r="E88" s="272">
        <v>174</v>
      </c>
      <c r="F88" s="350">
        <v>16064.958699999999</v>
      </c>
      <c r="G88" s="350">
        <f>D88-F88</f>
        <v>16333.041300000001</v>
      </c>
      <c r="H88" s="375">
        <v>22922.766199999998</v>
      </c>
      <c r="I88" s="204"/>
      <c r="J88" s="204"/>
      <c r="K88" s="173"/>
      <c r="L88" s="204"/>
      <c r="M88" s="331"/>
      <c r="N88" s="331"/>
    </row>
    <row r="89" spans="1:14" ht="14.1" customHeight="1" thickBot="1">
      <c r="B89" s="9"/>
      <c r="C89" s="240" t="s">
        <v>11</v>
      </c>
      <c r="D89" s="273">
        <v>750</v>
      </c>
      <c r="E89" s="273"/>
      <c r="F89" s="351">
        <v>650.76620000000003</v>
      </c>
      <c r="G89" s="351">
        <f>D89-F89</f>
        <v>99.233799999999974</v>
      </c>
      <c r="H89" s="376">
        <v>243.08189999999999</v>
      </c>
      <c r="I89" s="204"/>
      <c r="J89" s="204"/>
      <c r="K89" s="173"/>
      <c r="L89" s="204"/>
      <c r="M89" s="331"/>
      <c r="N89" s="331"/>
    </row>
    <row r="90" spans="1:14" ht="14.1" customHeight="1">
      <c r="B90" s="2"/>
      <c r="C90" s="244" t="s">
        <v>18</v>
      </c>
      <c r="D90" s="280">
        <f>D91+D97+D98</f>
        <v>54083</v>
      </c>
      <c r="E90" s="295">
        <f>E91+E97+E98</f>
        <v>888</v>
      </c>
      <c r="F90" s="360">
        <f>F91+F97+F98</f>
        <v>41188.034</v>
      </c>
      <c r="G90" s="360">
        <f>G91+G97+G98</f>
        <v>12894.966</v>
      </c>
      <c r="H90" s="384">
        <f>H91+H97+H98</f>
        <v>44001.94219999999</v>
      </c>
      <c r="I90" s="204"/>
      <c r="J90" s="204"/>
      <c r="K90" s="173"/>
      <c r="L90" s="204"/>
      <c r="M90" s="331"/>
      <c r="N90" s="331"/>
    </row>
    <row r="91" spans="1:14" ht="15.75" customHeight="1">
      <c r="B91" s="22"/>
      <c r="C91" s="242" t="s">
        <v>73</v>
      </c>
      <c r="D91" s="283">
        <f>D92+D93+D94+D95+D96</f>
        <v>40021</v>
      </c>
      <c r="E91" s="296">
        <f>E92+E93+E94+E95+E96</f>
        <v>814</v>
      </c>
      <c r="F91" s="361">
        <f>F92+F93+F94+F95+F96</f>
        <v>34552.128299999997</v>
      </c>
      <c r="G91" s="361">
        <f>G92+G93+G94+G95+G96</f>
        <v>5468.8716999999997</v>
      </c>
      <c r="H91" s="380">
        <f>H92+H93+H95+H96</f>
        <v>35649.840299999996</v>
      </c>
      <c r="I91" s="204"/>
      <c r="J91" s="204"/>
      <c r="K91" s="173"/>
      <c r="L91" s="204"/>
      <c r="M91" s="331"/>
      <c r="N91" s="331"/>
    </row>
    <row r="92" spans="1:14" ht="14.1" customHeight="1">
      <c r="A92" s="24"/>
      <c r="B92" s="175"/>
      <c r="C92" s="241" t="s">
        <v>23</v>
      </c>
      <c r="D92" s="298">
        <v>9029</v>
      </c>
      <c r="E92" s="322">
        <v>292</v>
      </c>
      <c r="F92" s="373">
        <v>6182.1307999999999</v>
      </c>
      <c r="G92" s="373">
        <f>D92-F92</f>
        <v>2846.8692000000001</v>
      </c>
      <c r="H92" s="385">
        <v>6073.1944999999996</v>
      </c>
      <c r="I92" s="204"/>
      <c r="J92" s="204"/>
      <c r="K92" s="173"/>
      <c r="L92" s="204"/>
      <c r="M92" s="331"/>
      <c r="N92" s="331"/>
    </row>
    <row r="93" spans="1:14" ht="14.1" customHeight="1">
      <c r="A93" s="24"/>
      <c r="B93" s="175"/>
      <c r="C93" s="241" t="s">
        <v>24</v>
      </c>
      <c r="D93" s="298">
        <v>8324</v>
      </c>
      <c r="E93" s="322">
        <v>221</v>
      </c>
      <c r="F93" s="373">
        <v>8957.1921000000002</v>
      </c>
      <c r="G93" s="373">
        <f t="shared" ref="G93:G99" si="1">D93-F93</f>
        <v>-633.19210000000021</v>
      </c>
      <c r="H93" s="385">
        <v>7017.5433000000003</v>
      </c>
      <c r="I93" s="204"/>
      <c r="J93" s="204"/>
      <c r="K93" s="173"/>
      <c r="L93" s="204"/>
      <c r="M93" s="331"/>
      <c r="N93" s="331"/>
    </row>
    <row r="94" spans="1:14" ht="14.1" customHeight="1">
      <c r="A94" s="24"/>
      <c r="B94" s="175"/>
      <c r="C94" s="241" t="s">
        <v>81</v>
      </c>
      <c r="D94" s="298">
        <v>4338</v>
      </c>
      <c r="E94" s="322"/>
      <c r="F94" s="373"/>
      <c r="G94" s="373">
        <f>D94-F94</f>
        <v>4338</v>
      </c>
      <c r="H94" s="385"/>
      <c r="I94" s="204"/>
      <c r="J94" s="204"/>
      <c r="K94" s="173"/>
      <c r="L94" s="204"/>
      <c r="M94" s="331"/>
      <c r="N94" s="331"/>
    </row>
    <row r="95" spans="1:14" ht="14.1" customHeight="1">
      <c r="A95" s="24"/>
      <c r="B95" s="175"/>
      <c r="C95" s="241" t="s">
        <v>25</v>
      </c>
      <c r="D95" s="298">
        <v>11806</v>
      </c>
      <c r="E95" s="322">
        <v>282</v>
      </c>
      <c r="F95" s="373">
        <v>12158.9372</v>
      </c>
      <c r="G95" s="373">
        <f t="shared" si="1"/>
        <v>-352.9372000000003</v>
      </c>
      <c r="H95" s="385">
        <v>13819.5409</v>
      </c>
      <c r="I95" s="204"/>
      <c r="J95" s="204"/>
      <c r="K95" s="173"/>
      <c r="L95" s="204"/>
      <c r="M95" s="331"/>
      <c r="N95" s="331"/>
    </row>
    <row r="96" spans="1:14" ht="14.1" customHeight="1">
      <c r="A96" s="24"/>
      <c r="B96" s="175"/>
      <c r="C96" s="241" t="s">
        <v>26</v>
      </c>
      <c r="D96" s="298">
        <v>6524</v>
      </c>
      <c r="E96" s="322">
        <v>19</v>
      </c>
      <c r="F96" s="373">
        <v>7253.8681999999999</v>
      </c>
      <c r="G96" s="373">
        <f t="shared" si="1"/>
        <v>-729.86819999999989</v>
      </c>
      <c r="H96" s="385">
        <v>8739.5616000000009</v>
      </c>
      <c r="I96" s="204"/>
      <c r="J96" s="204"/>
      <c r="K96" s="173"/>
      <c r="L96" s="204"/>
      <c r="M96" s="331"/>
      <c r="N96" s="331"/>
    </row>
    <row r="97" spans="1:14" ht="14.1" customHeight="1">
      <c r="B97" s="22"/>
      <c r="C97" s="242" t="s">
        <v>35</v>
      </c>
      <c r="D97" s="283">
        <v>9735</v>
      </c>
      <c r="E97" s="296">
        <v>28</v>
      </c>
      <c r="F97" s="361">
        <v>5263.7124999999996</v>
      </c>
      <c r="G97" s="361">
        <f t="shared" si="1"/>
        <v>4471.2875000000004</v>
      </c>
      <c r="H97" s="380">
        <v>6796.1864999999998</v>
      </c>
      <c r="I97" s="204"/>
      <c r="J97" s="204"/>
      <c r="K97" s="173"/>
      <c r="L97" s="204"/>
      <c r="M97" s="331"/>
      <c r="N97" s="331"/>
    </row>
    <row r="98" spans="1:14" ht="14.1" customHeight="1" thickBot="1">
      <c r="B98" s="22"/>
      <c r="C98" s="243" t="s">
        <v>71</v>
      </c>
      <c r="D98" s="284">
        <v>4327</v>
      </c>
      <c r="E98" s="276">
        <v>46</v>
      </c>
      <c r="F98" s="354">
        <v>1372.1931999999999</v>
      </c>
      <c r="G98" s="354">
        <f t="shared" si="1"/>
        <v>2954.8068000000003</v>
      </c>
      <c r="H98" s="386">
        <v>1555.9154000000001</v>
      </c>
      <c r="I98" s="204"/>
      <c r="J98" s="204"/>
      <c r="K98" s="173"/>
      <c r="L98" s="204"/>
      <c r="M98" s="331"/>
      <c r="N98" s="331"/>
    </row>
    <row r="99" spans="1:14" ht="14.1" customHeight="1" thickBot="1">
      <c r="B99" s="9"/>
      <c r="C99" s="245" t="s">
        <v>13</v>
      </c>
      <c r="D99" s="281">
        <v>584</v>
      </c>
      <c r="E99" s="274"/>
      <c r="F99" s="352">
        <v>53.8414</v>
      </c>
      <c r="G99" s="352">
        <f t="shared" si="1"/>
        <v>530.15859999999998</v>
      </c>
      <c r="H99" s="378">
        <v>1357.4262000000001</v>
      </c>
      <c r="I99" s="204"/>
      <c r="J99" s="204"/>
      <c r="K99" s="173"/>
      <c r="L99" s="204"/>
      <c r="M99" s="331"/>
      <c r="N99" s="331"/>
    </row>
    <row r="100" spans="1:14" ht="18" customHeight="1" thickBot="1">
      <c r="B100" s="9"/>
      <c r="C100" s="245" t="s">
        <v>87</v>
      </c>
      <c r="D100" s="281">
        <v>300</v>
      </c>
      <c r="E100" s="274">
        <v>2</v>
      </c>
      <c r="F100" s="352">
        <v>43.634399999999999</v>
      </c>
      <c r="G100" s="352">
        <f>D100-F100</f>
        <v>256.36559999999997</v>
      </c>
      <c r="H100" s="378">
        <v>46.049799999999998</v>
      </c>
      <c r="I100" s="204"/>
      <c r="J100" s="204"/>
      <c r="K100" s="173"/>
      <c r="L100" s="204"/>
      <c r="M100" s="331"/>
      <c r="N100" s="331"/>
    </row>
    <row r="101" spans="1:14" ht="14.1" customHeight="1" thickBot="1">
      <c r="B101" s="9"/>
      <c r="C101" s="245" t="s">
        <v>14</v>
      </c>
      <c r="D101" s="281"/>
      <c r="E101" s="274">
        <v>8</v>
      </c>
      <c r="F101" s="352">
        <v>14</v>
      </c>
      <c r="G101" s="352"/>
      <c r="H101" s="378">
        <v>127</v>
      </c>
      <c r="I101" s="204"/>
      <c r="J101" s="204"/>
      <c r="K101" s="173"/>
      <c r="L101" s="204"/>
      <c r="M101" s="331"/>
      <c r="N101" s="331"/>
    </row>
    <row r="102" spans="1:14" ht="14.1" customHeight="1" thickBot="1">
      <c r="B102" s="9"/>
      <c r="C102" s="250" t="s">
        <v>9</v>
      </c>
      <c r="D102" s="306">
        <f>D87+D90+D99+D100+D101</f>
        <v>88115</v>
      </c>
      <c r="E102" s="279">
        <f>E87+E90+E99+E100+E101</f>
        <v>1072</v>
      </c>
      <c r="F102" s="357">
        <f>F87+F90+F99+F100+F101</f>
        <v>58015.234700000001</v>
      </c>
      <c r="G102" s="357">
        <f>G87+G90+G99+G100+G101</f>
        <v>30113.765299999999</v>
      </c>
      <c r="H102" s="381">
        <f>H87+H90+H99+H100+H101</f>
        <v>68698.266299999988</v>
      </c>
      <c r="I102" s="204"/>
      <c r="J102" s="204"/>
      <c r="K102" s="173"/>
      <c r="L102" s="204"/>
      <c r="M102" s="331"/>
      <c r="N102" s="331"/>
    </row>
    <row r="103" spans="1:14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211"/>
      <c r="K103" s="17"/>
      <c r="L103" s="168"/>
      <c r="M103" s="331"/>
      <c r="N103" s="331"/>
    </row>
    <row r="104" spans="1:14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211"/>
      <c r="K104" s="17"/>
      <c r="L104" s="168"/>
      <c r="M104" s="331"/>
      <c r="N104" s="331"/>
    </row>
    <row r="105" spans="1:14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211"/>
      <c r="K105" s="169"/>
      <c r="L105" s="168"/>
      <c r="N105" s="331"/>
    </row>
    <row r="106" spans="1:14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  <c r="N106" s="331"/>
    </row>
    <row r="107" spans="1:14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  <c r="N107" s="331"/>
    </row>
    <row r="108" spans="1:14" ht="12" customHeight="1">
      <c r="N108" s="331"/>
    </row>
    <row r="109" spans="1:14" s="46" customFormat="1" ht="17.100000000000001" customHeight="1" thickBot="1">
      <c r="A109" s="95"/>
      <c r="C109" s="78" t="s">
        <v>44</v>
      </c>
      <c r="I109" s="95"/>
      <c r="J109" s="95"/>
      <c r="L109" s="95"/>
      <c r="N109" s="331"/>
    </row>
    <row r="110" spans="1:14" ht="17.100000000000001" customHeight="1" thickTop="1">
      <c r="B110" s="408" t="s">
        <v>1</v>
      </c>
      <c r="C110" s="409"/>
      <c r="D110" s="409"/>
      <c r="E110" s="409"/>
      <c r="F110" s="409"/>
      <c r="G110" s="409"/>
      <c r="H110" s="409"/>
      <c r="I110" s="409"/>
      <c r="J110" s="409"/>
      <c r="K110" s="410"/>
      <c r="L110" s="404"/>
      <c r="N110" s="331"/>
    </row>
    <row r="111" spans="1:14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  <c r="N111" s="331"/>
    </row>
    <row r="112" spans="1:14" ht="14.1" customHeight="1" thickBot="1">
      <c r="B112" s="2"/>
      <c r="C112" s="411" t="s">
        <v>2</v>
      </c>
      <c r="D112" s="412"/>
      <c r="E112" s="411" t="s">
        <v>21</v>
      </c>
      <c r="F112" s="412"/>
      <c r="G112" s="411" t="s">
        <v>22</v>
      </c>
      <c r="H112" s="412"/>
      <c r="I112" s="43"/>
      <c r="J112" s="204"/>
      <c r="K112" s="1"/>
      <c r="L112" s="4"/>
      <c r="N112" s="331"/>
    </row>
    <row r="113" spans="2:14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  <c r="N113" s="331"/>
    </row>
    <row r="114" spans="2:14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  <c r="N114" s="331"/>
    </row>
    <row r="115" spans="2:14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  <c r="N115" s="331"/>
    </row>
    <row r="116" spans="2:14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  <c r="N116" s="331"/>
    </row>
    <row r="117" spans="2:14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68"/>
      <c r="K117" s="17"/>
      <c r="L117" s="168"/>
      <c r="N117" s="331"/>
    </row>
    <row r="118" spans="2:14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  <c r="N118" s="331"/>
    </row>
    <row r="119" spans="2:14" ht="17.100000000000001" customHeight="1">
      <c r="B119" s="413" t="s">
        <v>8</v>
      </c>
      <c r="C119" s="414"/>
      <c r="D119" s="414"/>
      <c r="E119" s="414"/>
      <c r="F119" s="414"/>
      <c r="G119" s="414"/>
      <c r="H119" s="414"/>
      <c r="I119" s="414"/>
      <c r="J119" s="414"/>
      <c r="K119" s="415"/>
      <c r="L119" s="404"/>
      <c r="N119" s="331"/>
    </row>
    <row r="120" spans="2:14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  <c r="N120" s="331"/>
    </row>
    <row r="121" spans="2:14" s="3" customFormat="1" ht="47.25" customHeight="1" thickBot="1">
      <c r="B121" s="2"/>
      <c r="C121" s="248" t="s">
        <v>20</v>
      </c>
      <c r="D121" s="297" t="s">
        <v>21</v>
      </c>
      <c r="E121" s="328" t="str">
        <f>E20</f>
        <v>LANDET KVANTUM UKE 35</v>
      </c>
      <c r="F121" s="246" t="str">
        <f>F20</f>
        <v>LANDET KVANTUM T.O.M UKE 35</v>
      </c>
      <c r="G121" s="246" t="str">
        <f>H20</f>
        <v>RESTKVOTER</v>
      </c>
      <c r="H121" s="338" t="str">
        <f>I20</f>
        <v>LANDET KVANTUM T.O.M. UKE 35 2013</v>
      </c>
      <c r="I121" s="4"/>
      <c r="J121" s="4"/>
      <c r="K121" s="1"/>
      <c r="L121" s="4"/>
      <c r="N121" s="331"/>
    </row>
    <row r="122" spans="2:14" s="86" customFormat="1" ht="14.1" customHeight="1">
      <c r="B122" s="9"/>
      <c r="C122" s="192" t="s">
        <v>17</v>
      </c>
      <c r="D122" s="307">
        <f>D123+D124+D125</f>
        <v>37000</v>
      </c>
      <c r="E122" s="316">
        <f>E123+E124+E125</f>
        <v>99</v>
      </c>
      <c r="F122" s="367">
        <f>F123+F124+F125</f>
        <v>33185.191899999998</v>
      </c>
      <c r="G122" s="367">
        <f>G123+G124+G125</f>
        <v>3814.8081000000002</v>
      </c>
      <c r="H122" s="384">
        <f>H123+H124+H125</f>
        <v>29314.256800000003</v>
      </c>
      <c r="I122" s="204"/>
      <c r="J122" s="204"/>
      <c r="K122" s="173"/>
      <c r="L122" s="204"/>
      <c r="M122" s="331"/>
      <c r="N122" s="331"/>
    </row>
    <row r="123" spans="2:14" ht="14.1" customHeight="1">
      <c r="B123" s="9"/>
      <c r="C123" s="239" t="s">
        <v>12</v>
      </c>
      <c r="D123" s="308">
        <v>29600</v>
      </c>
      <c r="E123" s="314">
        <v>99</v>
      </c>
      <c r="F123" s="365">
        <v>27786.7258</v>
      </c>
      <c r="G123" s="365">
        <f>D123-F123</f>
        <v>1813.2741999999998</v>
      </c>
      <c r="H123" s="375">
        <v>24216.784800000001</v>
      </c>
      <c r="I123" s="43"/>
      <c r="J123" s="204"/>
      <c r="K123" s="173"/>
      <c r="L123" s="204"/>
      <c r="M123" s="331"/>
      <c r="N123" s="331"/>
    </row>
    <row r="124" spans="2:14" ht="14.1" customHeight="1">
      <c r="B124" s="9"/>
      <c r="C124" s="239" t="s">
        <v>11</v>
      </c>
      <c r="D124" s="308">
        <v>6900</v>
      </c>
      <c r="E124" s="314"/>
      <c r="F124" s="365">
        <v>5398.4660999999996</v>
      </c>
      <c r="G124" s="365">
        <f>D124-F124</f>
        <v>1501.5339000000004</v>
      </c>
      <c r="H124" s="375">
        <v>5097.4719999999998</v>
      </c>
      <c r="I124" s="43"/>
      <c r="J124" s="204"/>
      <c r="K124" s="173"/>
      <c r="L124" s="204"/>
      <c r="M124" s="331"/>
      <c r="N124" s="331"/>
    </row>
    <row r="125" spans="2:14" ht="14.1" customHeight="1" thickBot="1">
      <c r="B125" s="9"/>
      <c r="C125" s="240" t="s">
        <v>46</v>
      </c>
      <c r="D125" s="309">
        <v>500</v>
      </c>
      <c r="E125" s="318"/>
      <c r="F125" s="369"/>
      <c r="G125" s="369">
        <f>D125-F125</f>
        <v>500</v>
      </c>
      <c r="H125" s="376"/>
      <c r="I125" s="43"/>
      <c r="J125" s="204"/>
      <c r="K125" s="173"/>
      <c r="L125" s="204"/>
      <c r="M125" s="331"/>
      <c r="N125" s="331"/>
    </row>
    <row r="126" spans="2:14" s="122" customFormat="1" ht="14.1" customHeight="1" thickBot="1">
      <c r="B126" s="124"/>
      <c r="C126" s="51" t="s">
        <v>45</v>
      </c>
      <c r="D126" s="310">
        <v>25000</v>
      </c>
      <c r="E126" s="317">
        <v>418</v>
      </c>
      <c r="F126" s="368">
        <v>26429.553200000002</v>
      </c>
      <c r="G126" s="368">
        <f>D126-F126</f>
        <v>-1429.5532000000021</v>
      </c>
      <c r="H126" s="377">
        <v>31286.388599999998</v>
      </c>
      <c r="I126" s="125"/>
      <c r="J126" s="125"/>
      <c r="K126" s="173"/>
      <c r="L126" s="204"/>
      <c r="M126" s="331"/>
      <c r="N126" s="331"/>
    </row>
    <row r="127" spans="2:14" s="86" customFormat="1" ht="14.1" customHeight="1" thickBot="1">
      <c r="B127" s="9"/>
      <c r="C127" s="199" t="s">
        <v>18</v>
      </c>
      <c r="D127" s="311">
        <f>D128+D133+D136</f>
        <v>38000</v>
      </c>
      <c r="E127" s="320">
        <f>E128+E133+E136</f>
        <v>910</v>
      </c>
      <c r="F127" s="371">
        <f>F136+F133+F128</f>
        <v>29732.936399999999</v>
      </c>
      <c r="G127" s="371">
        <f>D127-F127</f>
        <v>8267.0636000000013</v>
      </c>
      <c r="H127" s="378">
        <f>H133+H136+H128</f>
        <v>26160.550000000003</v>
      </c>
      <c r="I127" s="6"/>
      <c r="J127" s="161"/>
      <c r="K127" s="173"/>
      <c r="L127" s="204"/>
      <c r="M127" s="331"/>
      <c r="N127" s="331"/>
    </row>
    <row r="128" spans="2:14" ht="15.75" customHeight="1">
      <c r="B128" s="2"/>
      <c r="C128" s="52" t="s">
        <v>73</v>
      </c>
      <c r="D128" s="312">
        <f>D129+D130+D131+D132</f>
        <v>28500</v>
      </c>
      <c r="E128" s="319">
        <f>E129+E130+E131+E132</f>
        <v>712</v>
      </c>
      <c r="F128" s="370">
        <f>F129+F130+F132+F131</f>
        <v>22255.453600000001</v>
      </c>
      <c r="G128" s="370">
        <f>G129+G130+G131+G132</f>
        <v>6244.5463999999993</v>
      </c>
      <c r="H128" s="379">
        <f>H129+H130+H131+H132</f>
        <v>19381.761200000001</v>
      </c>
      <c r="I128" s="4"/>
      <c r="J128" s="4"/>
      <c r="K128" s="173"/>
      <c r="L128" s="204"/>
      <c r="M128" s="331"/>
      <c r="N128" s="331"/>
    </row>
    <row r="129" spans="2:14" s="24" customFormat="1" ht="14.1" customHeight="1">
      <c r="B129" s="53"/>
      <c r="C129" s="241" t="s">
        <v>23</v>
      </c>
      <c r="D129" s="323">
        <v>8065</v>
      </c>
      <c r="E129" s="324">
        <v>198</v>
      </c>
      <c r="F129" s="374">
        <v>2414.7739000000001</v>
      </c>
      <c r="G129" s="374">
        <f t="shared" ref="G129:G134" si="2">D129-F129</f>
        <v>5650.2260999999999</v>
      </c>
      <c r="H129" s="385">
        <v>2980.8723</v>
      </c>
      <c r="I129" s="54"/>
      <c r="J129" s="54"/>
      <c r="K129" s="173"/>
      <c r="L129" s="204"/>
      <c r="M129" s="331"/>
      <c r="N129" s="331"/>
    </row>
    <row r="130" spans="2:14" s="24" customFormat="1" ht="14.1" customHeight="1">
      <c r="B130" s="175"/>
      <c r="C130" s="241" t="s">
        <v>24</v>
      </c>
      <c r="D130" s="323">
        <v>7410</v>
      </c>
      <c r="E130" s="324">
        <v>250</v>
      </c>
      <c r="F130" s="374">
        <v>7096.7285000000002</v>
      </c>
      <c r="G130" s="374">
        <f t="shared" si="2"/>
        <v>313.27149999999983</v>
      </c>
      <c r="H130" s="385">
        <v>6922.7178000000004</v>
      </c>
      <c r="I130" s="181"/>
      <c r="J130" s="181"/>
      <c r="K130" s="173"/>
      <c r="L130" s="204"/>
      <c r="M130" s="331"/>
      <c r="N130" s="331"/>
    </row>
    <row r="131" spans="2:14" s="24" customFormat="1" ht="14.1" customHeight="1">
      <c r="B131" s="175"/>
      <c r="C131" s="241" t="s">
        <v>25</v>
      </c>
      <c r="D131" s="323">
        <v>7382</v>
      </c>
      <c r="E131" s="324">
        <v>209</v>
      </c>
      <c r="F131" s="374">
        <v>6960.9277000000002</v>
      </c>
      <c r="G131" s="374">
        <f t="shared" si="2"/>
        <v>421.07229999999981</v>
      </c>
      <c r="H131" s="385">
        <v>4734.9922999999999</v>
      </c>
      <c r="I131" s="181"/>
      <c r="J131" s="181"/>
      <c r="K131" s="173"/>
      <c r="L131" s="204"/>
      <c r="M131" s="331"/>
      <c r="N131" s="331"/>
    </row>
    <row r="132" spans="2:14" s="24" customFormat="1" ht="14.1" customHeight="1">
      <c r="B132" s="175"/>
      <c r="C132" s="241" t="s">
        <v>26</v>
      </c>
      <c r="D132" s="323">
        <v>5643</v>
      </c>
      <c r="E132" s="324">
        <v>55</v>
      </c>
      <c r="F132" s="374">
        <v>5783.0235000000002</v>
      </c>
      <c r="G132" s="374">
        <f t="shared" si="2"/>
        <v>-140.02350000000024</v>
      </c>
      <c r="H132" s="385">
        <v>4743.1787999999997</v>
      </c>
      <c r="I132" s="181"/>
      <c r="J132" s="181"/>
      <c r="K132" s="173"/>
      <c r="L132" s="204"/>
      <c r="M132" s="331"/>
      <c r="N132" s="331"/>
    </row>
    <row r="133" spans="2:14" s="25" customFormat="1" ht="14.1" customHeight="1">
      <c r="B133" s="22"/>
      <c r="C133" s="242" t="s">
        <v>19</v>
      </c>
      <c r="D133" s="313">
        <f>D134+D135</f>
        <v>4180</v>
      </c>
      <c r="E133" s="315">
        <f>E134</f>
        <v>9</v>
      </c>
      <c r="F133" s="366">
        <f>F135+F134</f>
        <v>4339.4688999999998</v>
      </c>
      <c r="G133" s="366">
        <f t="shared" si="2"/>
        <v>-159.46889999999985</v>
      </c>
      <c r="H133" s="380">
        <f>H134+H135</f>
        <v>3480.5183000000002</v>
      </c>
      <c r="I133" s="44"/>
      <c r="J133" s="44"/>
      <c r="K133" s="173"/>
      <c r="L133" s="204"/>
      <c r="M133" s="331"/>
      <c r="N133" s="331"/>
    </row>
    <row r="134" spans="2:14" ht="14.1" customHeight="1">
      <c r="B134" s="9"/>
      <c r="C134" s="241" t="s">
        <v>47</v>
      </c>
      <c r="D134" s="282">
        <v>3680</v>
      </c>
      <c r="E134" s="275">
        <v>9</v>
      </c>
      <c r="F134" s="353">
        <v>4339.4688999999998</v>
      </c>
      <c r="G134" s="353">
        <f t="shared" si="2"/>
        <v>-659.46889999999985</v>
      </c>
      <c r="H134" s="395">
        <v>3480.5183000000002</v>
      </c>
      <c r="I134" s="6"/>
      <c r="J134" s="161"/>
      <c r="K134" s="173"/>
      <c r="L134" s="204"/>
      <c r="M134" s="331"/>
      <c r="N134" s="331"/>
    </row>
    <row r="135" spans="2:14" ht="14.1" customHeight="1">
      <c r="B135" s="22"/>
      <c r="C135" s="241" t="s">
        <v>48</v>
      </c>
      <c r="D135" s="282">
        <v>500</v>
      </c>
      <c r="E135" s="275"/>
      <c r="F135" s="353"/>
      <c r="G135" s="353"/>
      <c r="H135" s="395"/>
      <c r="I135" s="44"/>
      <c r="J135" s="44"/>
      <c r="K135" s="173"/>
      <c r="L135" s="204"/>
      <c r="M135" s="331"/>
      <c r="N135" s="331"/>
    </row>
    <row r="136" spans="2:14" ht="14.1" customHeight="1" thickBot="1">
      <c r="B136" s="9"/>
      <c r="C136" s="243" t="s">
        <v>75</v>
      </c>
      <c r="D136" s="284">
        <v>5320</v>
      </c>
      <c r="E136" s="276">
        <v>189</v>
      </c>
      <c r="F136" s="354">
        <v>3138.0138999999999</v>
      </c>
      <c r="G136" s="354">
        <f>D136-F136</f>
        <v>2181.9861000000001</v>
      </c>
      <c r="H136" s="386">
        <v>3298.2705000000001</v>
      </c>
      <c r="I136" s="6"/>
      <c r="J136" s="161"/>
      <c r="K136" s="173"/>
      <c r="L136" s="204"/>
      <c r="M136" s="331"/>
      <c r="N136" s="331"/>
    </row>
    <row r="137" spans="2:14" s="86" customFormat="1" ht="14.1" customHeight="1" thickBot="1">
      <c r="B137" s="9"/>
      <c r="C137" s="127" t="s">
        <v>13</v>
      </c>
      <c r="D137" s="285">
        <v>163</v>
      </c>
      <c r="E137" s="277"/>
      <c r="F137" s="355">
        <v>5.4199000000000002</v>
      </c>
      <c r="G137" s="355">
        <f>D137-F137</f>
        <v>157.58009999999999</v>
      </c>
      <c r="H137" s="377">
        <v>805.24059999999997</v>
      </c>
      <c r="I137" s="6"/>
      <c r="J137" s="161"/>
      <c r="K137" s="173"/>
      <c r="L137" s="204"/>
      <c r="M137" s="331"/>
      <c r="N137" s="331"/>
    </row>
    <row r="138" spans="2:14" s="86" customFormat="1" ht="15.75" customHeight="1" thickBot="1">
      <c r="B138" s="9"/>
      <c r="C138" s="199" t="s">
        <v>88</v>
      </c>
      <c r="D138" s="281">
        <v>2000</v>
      </c>
      <c r="E138" s="274">
        <v>12</v>
      </c>
      <c r="F138" s="352">
        <v>205.47540000000001</v>
      </c>
      <c r="G138" s="352">
        <f>D138-F138</f>
        <v>1794.5246</v>
      </c>
      <c r="H138" s="378">
        <v>197.69159999999999</v>
      </c>
      <c r="I138" s="6"/>
      <c r="J138" s="161"/>
      <c r="K138" s="173"/>
      <c r="L138" s="204"/>
      <c r="M138" s="331"/>
      <c r="N138" s="331"/>
    </row>
    <row r="139" spans="2:14" s="86" customFormat="1" ht="14.1" customHeight="1" thickBot="1">
      <c r="B139" s="9"/>
      <c r="C139" s="199" t="s">
        <v>49</v>
      </c>
      <c r="D139" s="281">
        <v>350</v>
      </c>
      <c r="E139" s="274"/>
      <c r="F139" s="352">
        <v>299.69799999999998</v>
      </c>
      <c r="G139" s="352">
        <v>350</v>
      </c>
      <c r="H139" s="378">
        <v>88.683999999999997</v>
      </c>
      <c r="I139" s="43"/>
      <c r="J139" s="204"/>
      <c r="K139" s="173"/>
      <c r="L139" s="204"/>
      <c r="M139" s="331"/>
      <c r="N139" s="331"/>
    </row>
    <row r="140" spans="2:14" s="86" customFormat="1" ht="14.1" customHeight="1" thickBot="1">
      <c r="B140" s="9"/>
      <c r="C140" s="199" t="s">
        <v>14</v>
      </c>
      <c r="D140" s="281"/>
      <c r="E140" s="274">
        <v>-3</v>
      </c>
      <c r="F140" s="352">
        <v>264</v>
      </c>
      <c r="G140" s="352">
        <f>D140-F140</f>
        <v>-264</v>
      </c>
      <c r="H140" s="378">
        <v>270</v>
      </c>
      <c r="I140" s="161"/>
      <c r="J140" s="161"/>
      <c r="K140" s="173"/>
      <c r="L140" s="204"/>
      <c r="M140" s="331"/>
      <c r="N140" s="331"/>
    </row>
    <row r="141" spans="2:14" s="3" customFormat="1" ht="14.1" customHeight="1" thickBot="1">
      <c r="B141" s="2"/>
      <c r="C141" s="37" t="s">
        <v>9</v>
      </c>
      <c r="D141" s="306">
        <f>D122+D126+D127+D137+D138+D139+D140</f>
        <v>102513</v>
      </c>
      <c r="E141" s="321">
        <f>E122+E126+E127+E137+E138+E139+E140</f>
        <v>1436</v>
      </c>
      <c r="F141" s="372">
        <f>F122+F126+F127+F137+F138+F139+F140</f>
        <v>90122.274799999999</v>
      </c>
      <c r="G141" s="372">
        <f>G122+G126+G127+G137+G138+G139+G140</f>
        <v>12690.423199999999</v>
      </c>
      <c r="H141" s="381">
        <f>H122+H126+H127+H137+H138+H139+H140</f>
        <v>88122.811600000001</v>
      </c>
      <c r="I141" s="141"/>
      <c r="J141" s="225"/>
      <c r="K141" s="173"/>
      <c r="L141" s="204"/>
      <c r="M141" s="331"/>
      <c r="N141" s="331"/>
    </row>
    <row r="142" spans="2:14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  <c r="M142" s="331"/>
      <c r="N142" s="331"/>
    </row>
    <row r="143" spans="2:14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4"/>
      <c r="K143" s="84"/>
      <c r="L143" s="4"/>
      <c r="M143" s="331"/>
      <c r="N143" s="331"/>
    </row>
    <row r="144" spans="2:14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  <c r="M144" s="331"/>
      <c r="N144" s="331"/>
    </row>
    <row r="145" spans="1:14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  <c r="M145" s="331"/>
      <c r="N145" s="331"/>
    </row>
    <row r="146" spans="1:14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  <c r="M146" s="331"/>
      <c r="N146" s="331"/>
    </row>
    <row r="147" spans="1:14" ht="14.1" customHeight="1">
      <c r="M147" s="331"/>
      <c r="N147" s="331"/>
    </row>
    <row r="148" spans="1:14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  <c r="M148" s="331"/>
      <c r="N148" s="331"/>
    </row>
    <row r="149" spans="1:14" ht="17.100000000000001" customHeight="1" thickTop="1">
      <c r="B149" s="431" t="s">
        <v>1</v>
      </c>
      <c r="C149" s="432"/>
      <c r="D149" s="432"/>
      <c r="E149" s="432"/>
      <c r="F149" s="432"/>
      <c r="G149" s="432"/>
      <c r="H149" s="432"/>
      <c r="I149" s="432"/>
      <c r="J149" s="432"/>
      <c r="K149" s="433"/>
      <c r="L149" s="333"/>
      <c r="M149" s="331"/>
      <c r="N149" s="331"/>
    </row>
    <row r="150" spans="1:14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  <c r="M150" s="331"/>
      <c r="N150" s="331"/>
    </row>
    <row r="151" spans="1:14" s="3" customFormat="1" ht="18" customHeight="1" thickBot="1">
      <c r="B151" s="32"/>
      <c r="C151" s="429" t="s">
        <v>2</v>
      </c>
      <c r="D151" s="430"/>
      <c r="E151" s="429" t="s">
        <v>63</v>
      </c>
      <c r="F151" s="430"/>
      <c r="G151" s="429" t="s">
        <v>64</v>
      </c>
      <c r="H151" s="430"/>
      <c r="I151" s="99"/>
      <c r="J151" s="99"/>
      <c r="K151" s="34"/>
      <c r="L151" s="189"/>
      <c r="M151" s="331"/>
      <c r="N151" s="331"/>
    </row>
    <row r="152" spans="1:14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  <c r="M152" s="331"/>
      <c r="N152" s="331"/>
    </row>
    <row r="153" spans="1:14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  <c r="M153" s="331"/>
      <c r="N153" s="331"/>
    </row>
    <row r="154" spans="1:14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334"/>
      <c r="M154" s="331"/>
      <c r="N154" s="331"/>
    </row>
    <row r="155" spans="1:14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334"/>
      <c r="M155" s="331"/>
      <c r="N155" s="331"/>
    </row>
    <row r="156" spans="1:14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334"/>
      <c r="M156" s="331"/>
      <c r="N156" s="331"/>
    </row>
    <row r="157" spans="1:14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99"/>
      <c r="K157" s="63"/>
      <c r="L157" s="334"/>
      <c r="M157" s="331"/>
      <c r="N157" s="331"/>
    </row>
    <row r="158" spans="1:14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96"/>
      <c r="K158" s="48"/>
      <c r="L158" s="96"/>
      <c r="M158" s="331"/>
      <c r="N158" s="331"/>
    </row>
    <row r="159" spans="1:14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  <c r="M159" s="331"/>
      <c r="N159" s="331"/>
    </row>
    <row r="160" spans="1:14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  <c r="M160" s="331"/>
      <c r="N160" s="331"/>
    </row>
    <row r="161" spans="1:14" ht="18" customHeight="1">
      <c r="B161" s="426" t="s">
        <v>8</v>
      </c>
      <c r="C161" s="427"/>
      <c r="D161" s="427"/>
      <c r="E161" s="427"/>
      <c r="F161" s="427"/>
      <c r="G161" s="427"/>
      <c r="H161" s="427"/>
      <c r="I161" s="427"/>
      <c r="J161" s="427"/>
      <c r="K161" s="428"/>
      <c r="L161" s="333"/>
      <c r="M161" s="331"/>
      <c r="N161" s="331"/>
    </row>
    <row r="162" spans="1:14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  <c r="M162" s="331"/>
      <c r="N162" s="331"/>
    </row>
    <row r="163" spans="1:14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35</v>
      </c>
      <c r="F163" s="85" t="str">
        <f>F20</f>
        <v>LANDET KVANTUM T.O.M UKE 35</v>
      </c>
      <c r="G163" s="85" t="str">
        <f>H20</f>
        <v>RESTKVOTER</v>
      </c>
      <c r="H163" s="117" t="str">
        <f>I20</f>
        <v>LANDET KVANTUM T.O.M. UKE 35 2013</v>
      </c>
      <c r="I163" s="89"/>
      <c r="J163" s="189"/>
      <c r="K163" s="34"/>
      <c r="L163" s="189"/>
      <c r="M163" s="331"/>
      <c r="N163" s="331"/>
    </row>
    <row r="164" spans="1:14" ht="14.1" customHeight="1">
      <c r="B164" s="58"/>
      <c r="C164" s="147" t="s">
        <v>17</v>
      </c>
      <c r="D164" s="286">
        <f>D165+D166+D167+D168+D169</f>
        <v>26239</v>
      </c>
      <c r="E164" s="251">
        <f>E165+E166+E167+E168+E169</f>
        <v>76</v>
      </c>
      <c r="F164" s="339">
        <f>F165+F166+F167+F168+F169</f>
        <v>23462.941699999999</v>
      </c>
      <c r="G164" s="339">
        <f>G165+G166+G167+G168+G169</f>
        <v>2776.0583000000006</v>
      </c>
      <c r="H164" s="396">
        <f>H165+H166+H167+H168+H169</f>
        <v>24780.321500000002</v>
      </c>
      <c r="I164" s="96"/>
      <c r="J164" s="96"/>
      <c r="K164" s="72"/>
      <c r="L164" s="335"/>
      <c r="M164" s="331"/>
      <c r="N164" s="331"/>
    </row>
    <row r="165" spans="1:14" ht="14.1" customHeight="1">
      <c r="B165" s="58"/>
      <c r="C165" s="148" t="s">
        <v>12</v>
      </c>
      <c r="D165" s="287">
        <v>15505</v>
      </c>
      <c r="E165" s="252"/>
      <c r="F165" s="340">
        <v>19762.8629</v>
      </c>
      <c r="G165" s="340">
        <f t="shared" ref="G165:G171" si="3">D165-F165</f>
        <v>-4257.8629000000001</v>
      </c>
      <c r="H165" s="397">
        <v>19358.2379</v>
      </c>
      <c r="I165" s="96"/>
      <c r="J165" s="96"/>
      <c r="K165" s="72"/>
      <c r="L165" s="335"/>
      <c r="M165" s="331"/>
      <c r="N165" s="331"/>
    </row>
    <row r="166" spans="1:14" ht="14.1" customHeight="1">
      <c r="B166" s="58"/>
      <c r="C166" s="149" t="s">
        <v>11</v>
      </c>
      <c r="D166" s="287">
        <v>4035</v>
      </c>
      <c r="E166" s="252">
        <v>3</v>
      </c>
      <c r="F166" s="340">
        <v>1084.7274</v>
      </c>
      <c r="G166" s="340">
        <f t="shared" si="3"/>
        <v>2950.2726000000002</v>
      </c>
      <c r="H166" s="397">
        <v>1308.8187</v>
      </c>
      <c r="I166" s="96"/>
      <c r="J166" s="96"/>
      <c r="K166" s="72"/>
      <c r="L166" s="335"/>
      <c r="M166" s="331"/>
      <c r="N166" s="331"/>
    </row>
    <row r="167" spans="1:14" ht="14.1" customHeight="1">
      <c r="B167" s="58"/>
      <c r="C167" s="149" t="s">
        <v>54</v>
      </c>
      <c r="D167" s="287">
        <v>1541</v>
      </c>
      <c r="E167" s="252">
        <v>5</v>
      </c>
      <c r="F167" s="340">
        <v>1139.7313999999999</v>
      </c>
      <c r="G167" s="340">
        <f t="shared" si="3"/>
        <v>401.26860000000011</v>
      </c>
      <c r="H167" s="397">
        <v>2296.0799000000002</v>
      </c>
      <c r="I167" s="96"/>
      <c r="J167" s="96"/>
      <c r="K167" s="72"/>
      <c r="L167" s="335"/>
      <c r="M167" s="331"/>
      <c r="N167" s="331"/>
    </row>
    <row r="168" spans="1:14" ht="14.1" customHeight="1">
      <c r="B168" s="58"/>
      <c r="C168" s="149" t="s">
        <v>53</v>
      </c>
      <c r="D168" s="287">
        <v>4158</v>
      </c>
      <c r="E168" s="252">
        <v>68</v>
      </c>
      <c r="F168" s="340">
        <v>1475.62</v>
      </c>
      <c r="G168" s="340">
        <f t="shared" si="3"/>
        <v>2682.38</v>
      </c>
      <c r="H168" s="397">
        <v>1817.1849999999999</v>
      </c>
      <c r="I168" s="96"/>
      <c r="J168" s="96"/>
      <c r="K168" s="72"/>
      <c r="L168" s="335"/>
      <c r="M168" s="331"/>
      <c r="N168" s="331"/>
    </row>
    <row r="169" spans="1:14" ht="14.1" customHeight="1" thickBot="1">
      <c r="B169" s="58"/>
      <c r="C169" s="150" t="s">
        <v>55</v>
      </c>
      <c r="D169" s="288">
        <v>1000</v>
      </c>
      <c r="E169" s="253"/>
      <c r="F169" s="341"/>
      <c r="G169" s="341">
        <f t="shared" si="3"/>
        <v>1000</v>
      </c>
      <c r="H169" s="398"/>
      <c r="I169" s="96"/>
      <c r="J169" s="96"/>
      <c r="K169" s="72"/>
      <c r="L169" s="335"/>
      <c r="M169" s="331"/>
      <c r="N169" s="331"/>
    </row>
    <row r="170" spans="1:14" ht="14.1" customHeight="1" thickBot="1">
      <c r="B170" s="58"/>
      <c r="C170" s="151" t="s">
        <v>45</v>
      </c>
      <c r="D170" s="289">
        <v>5500</v>
      </c>
      <c r="E170" s="254">
        <v>81</v>
      </c>
      <c r="F170" s="342">
        <v>2102.4920000000002</v>
      </c>
      <c r="G170" s="342">
        <f t="shared" si="3"/>
        <v>3397.5079999999998</v>
      </c>
      <c r="H170" s="399">
        <v>1349.4446</v>
      </c>
      <c r="I170" s="96"/>
      <c r="J170" s="96"/>
      <c r="K170" s="72"/>
      <c r="L170" s="335"/>
      <c r="M170" s="331"/>
      <c r="N170" s="331"/>
    </row>
    <row r="171" spans="1:14" ht="14.1" customHeight="1">
      <c r="B171" s="58"/>
      <c r="C171" s="147" t="s">
        <v>18</v>
      </c>
      <c r="D171" s="286">
        <v>8000</v>
      </c>
      <c r="E171" s="251">
        <v>194</v>
      </c>
      <c r="F171" s="339">
        <v>1852.694</v>
      </c>
      <c r="G171" s="339">
        <f t="shared" si="3"/>
        <v>6147.3060000000005</v>
      </c>
      <c r="H171" s="396">
        <v>4793.5649999999996</v>
      </c>
      <c r="I171" s="96"/>
      <c r="J171" s="96"/>
      <c r="K171" s="72"/>
      <c r="L171" s="335"/>
      <c r="M171" s="331"/>
      <c r="N171" s="331"/>
    </row>
    <row r="172" spans="1:14" ht="14.1" customHeight="1">
      <c r="B172" s="58"/>
      <c r="C172" s="149" t="s">
        <v>35</v>
      </c>
      <c r="D172" s="287"/>
      <c r="E172" s="252">
        <v>51</v>
      </c>
      <c r="F172" s="340">
        <v>378.2414</v>
      </c>
      <c r="G172" s="340"/>
      <c r="H172" s="397">
        <v>3189.9636999999998</v>
      </c>
      <c r="I172" s="96"/>
      <c r="J172" s="96"/>
      <c r="K172" s="72"/>
      <c r="L172" s="335"/>
      <c r="M172" s="331"/>
      <c r="N172" s="331"/>
    </row>
    <row r="173" spans="1:14" ht="14.1" customHeight="1" thickBot="1">
      <c r="B173" s="58"/>
      <c r="C173" s="152" t="s">
        <v>56</v>
      </c>
      <c r="D173" s="290"/>
      <c r="E173" s="255">
        <v>143</v>
      </c>
      <c r="F173" s="343">
        <f>F171-F172</f>
        <v>1474.4526000000001</v>
      </c>
      <c r="G173" s="343"/>
      <c r="H173" s="400">
        <f>H171-H172</f>
        <v>1603.6012999999998</v>
      </c>
      <c r="I173" s="99"/>
      <c r="J173" s="99"/>
      <c r="K173" s="72"/>
      <c r="L173" s="335"/>
      <c r="M173" s="331"/>
      <c r="N173" s="331"/>
    </row>
    <row r="174" spans="1:14" ht="14.1" customHeight="1" thickBot="1">
      <c r="B174" s="58"/>
      <c r="C174" s="153" t="s">
        <v>13</v>
      </c>
      <c r="D174" s="291">
        <v>10</v>
      </c>
      <c r="E174" s="256"/>
      <c r="F174" s="344">
        <v>1.2658</v>
      </c>
      <c r="G174" s="344">
        <f>D174-F174</f>
        <v>8.7341999999999995</v>
      </c>
      <c r="H174" s="401"/>
      <c r="I174" s="96"/>
      <c r="J174" s="96"/>
      <c r="K174" s="72"/>
      <c r="L174" s="335"/>
      <c r="M174" s="331"/>
      <c r="N174" s="331"/>
    </row>
    <row r="175" spans="1:14" ht="14.1" customHeight="1" thickBot="1">
      <c r="B175" s="58"/>
      <c r="C175" s="151" t="s">
        <v>57</v>
      </c>
      <c r="D175" s="289"/>
      <c r="E175" s="254">
        <v>1</v>
      </c>
      <c r="F175" s="342">
        <v>31</v>
      </c>
      <c r="G175" s="342">
        <f>D175-F175</f>
        <v>-31</v>
      </c>
      <c r="H175" s="399">
        <v>286</v>
      </c>
      <c r="I175" s="96"/>
      <c r="J175" s="96"/>
      <c r="K175" s="72"/>
      <c r="L175" s="335"/>
      <c r="M175" s="331"/>
      <c r="N175" s="331"/>
    </row>
    <row r="176" spans="1:14" ht="14.1" customHeight="1" thickBot="1">
      <c r="A176" s="3"/>
      <c r="B176" s="32"/>
      <c r="C176" s="154" t="s">
        <v>9</v>
      </c>
      <c r="D176" s="292">
        <f>D164+D170+D171</f>
        <v>39739</v>
      </c>
      <c r="E176" s="330">
        <f>E164+E170+E171+E174+E175</f>
        <v>352</v>
      </c>
      <c r="F176" s="383">
        <f>F164+F170+F171+F174+F175</f>
        <v>27450.393500000002</v>
      </c>
      <c r="G176" s="383">
        <f>G164+G170+G171+G174+G175</f>
        <v>12298.606500000002</v>
      </c>
      <c r="H176" s="394">
        <f>H164+H170+H171+H174+H175</f>
        <v>31209.331099999999</v>
      </c>
      <c r="I176" s="238"/>
      <c r="J176" s="238"/>
      <c r="K176" s="72"/>
      <c r="L176" s="335"/>
      <c r="M176" s="331"/>
      <c r="N176" s="331"/>
    </row>
    <row r="177" spans="1:14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  <c r="N177" s="331"/>
    </row>
    <row r="178" spans="1:14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  <c r="N178" s="331"/>
    </row>
    <row r="179" spans="1:14" ht="14.1" customHeight="1" thickTop="1">
      <c r="N179" s="331"/>
    </row>
    <row r="180" spans="1:14" ht="14.1" customHeight="1">
      <c r="N180" s="331"/>
    </row>
    <row r="181" spans="1:14" ht="14.1" customHeight="1">
      <c r="F181" s="237"/>
      <c r="N181" s="331"/>
    </row>
    <row r="182" spans="1:14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  <c r="N182" s="331"/>
    </row>
    <row r="183" spans="1:14" ht="17.100000000000001" customHeight="1" thickTop="1">
      <c r="B183" s="431" t="s">
        <v>1</v>
      </c>
      <c r="C183" s="432"/>
      <c r="D183" s="432"/>
      <c r="E183" s="432"/>
      <c r="F183" s="432"/>
      <c r="G183" s="432"/>
      <c r="H183" s="432"/>
      <c r="I183" s="432"/>
      <c r="J183" s="432"/>
      <c r="K183" s="433"/>
      <c r="L183" s="333"/>
      <c r="N183" s="331"/>
    </row>
    <row r="184" spans="1:14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  <c r="N184" s="331"/>
    </row>
    <row r="185" spans="1:14" s="3" customFormat="1" ht="14.1" customHeight="1" thickBot="1">
      <c r="B185" s="88"/>
      <c r="C185" s="429" t="s">
        <v>2</v>
      </c>
      <c r="D185" s="430"/>
      <c r="E185" s="429" t="s">
        <v>63</v>
      </c>
      <c r="F185" s="430"/>
      <c r="G185" s="89"/>
      <c r="H185" s="89"/>
      <c r="I185" s="89"/>
      <c r="J185" s="189"/>
      <c r="K185" s="84"/>
      <c r="L185" s="4"/>
      <c r="N185" s="331"/>
    </row>
    <row r="186" spans="1:14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  <c r="N186" s="331"/>
    </row>
    <row r="187" spans="1:14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  <c r="N187" s="331"/>
    </row>
    <row r="188" spans="1:14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  <c r="N188" s="331"/>
    </row>
    <row r="189" spans="1:14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  <c r="N189" s="331"/>
    </row>
    <row r="190" spans="1:14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  <c r="N190" s="331"/>
    </row>
    <row r="191" spans="1:14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96"/>
      <c r="K191" s="87"/>
      <c r="L191" s="161"/>
      <c r="N191" s="331"/>
    </row>
    <row r="192" spans="1:14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96"/>
      <c r="K192" s="87"/>
      <c r="L192" s="161"/>
      <c r="N192" s="331"/>
    </row>
    <row r="193" spans="2:14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96"/>
      <c r="K193" s="87"/>
      <c r="L193" s="161"/>
      <c r="N193" s="331"/>
    </row>
    <row r="194" spans="2:14" ht="17.100000000000001" customHeight="1">
      <c r="B194" s="426" t="s">
        <v>8</v>
      </c>
      <c r="C194" s="427"/>
      <c r="D194" s="427"/>
      <c r="E194" s="427"/>
      <c r="F194" s="427"/>
      <c r="G194" s="427"/>
      <c r="H194" s="427"/>
      <c r="I194" s="427"/>
      <c r="J194" s="427"/>
      <c r="K194" s="428"/>
      <c r="L194" s="333"/>
      <c r="N194" s="331"/>
    </row>
    <row r="195" spans="2:14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  <c r="N195" s="331"/>
    </row>
    <row r="196" spans="2:14" ht="62.25" customHeight="1" thickBot="1">
      <c r="B196" s="98"/>
      <c r="C196" s="146" t="s">
        <v>20</v>
      </c>
      <c r="D196" s="155" t="s">
        <v>21</v>
      </c>
      <c r="E196" s="85" t="str">
        <f>E20</f>
        <v>LANDET KVANTUM UKE 35</v>
      </c>
      <c r="F196" s="85" t="str">
        <f>F20</f>
        <v>LANDET KVANTUM T.O.M UKE 35</v>
      </c>
      <c r="G196" s="85" t="str">
        <f>H20</f>
        <v>RESTKVOTER</v>
      </c>
      <c r="H196" s="117" t="str">
        <f>I20</f>
        <v>LANDET KVANTUM T.O.M. UKE 35 2013</v>
      </c>
      <c r="I196" s="96"/>
      <c r="J196" s="96"/>
      <c r="K196" s="87"/>
      <c r="L196" s="161"/>
      <c r="N196" s="331"/>
    </row>
    <row r="197" spans="2:14" s="122" customFormat="1" ht="14.1" customHeight="1" thickBot="1">
      <c r="B197" s="119"/>
      <c r="C197" s="153" t="s">
        <v>60</v>
      </c>
      <c r="D197" s="265"/>
      <c r="E197" s="265">
        <v>4</v>
      </c>
      <c r="F197" s="265">
        <v>826</v>
      </c>
      <c r="G197" s="265"/>
      <c r="H197" s="266">
        <v>644</v>
      </c>
      <c r="I197" s="120"/>
      <c r="J197" s="210"/>
      <c r="K197" s="121"/>
      <c r="L197" s="125"/>
      <c r="M197" s="331"/>
      <c r="N197" s="331"/>
    </row>
    <row r="198" spans="2:14" ht="14.1" customHeight="1" thickBot="1">
      <c r="B198" s="98"/>
      <c r="C198" s="156" t="s">
        <v>52</v>
      </c>
      <c r="D198" s="265"/>
      <c r="E198" s="265">
        <v>137</v>
      </c>
      <c r="F198" s="265">
        <v>1990</v>
      </c>
      <c r="G198" s="265"/>
      <c r="H198" s="266">
        <v>2310</v>
      </c>
      <c r="I198" s="144"/>
      <c r="J198" s="144"/>
      <c r="K198" s="87"/>
      <c r="L198" s="161"/>
      <c r="M198" s="331"/>
      <c r="N198" s="331"/>
    </row>
    <row r="199" spans="2:14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210"/>
      <c r="K199" s="121"/>
      <c r="L199" s="125"/>
      <c r="M199" s="331"/>
      <c r="N199" s="331"/>
    </row>
    <row r="200" spans="2:14" s="122" customFormat="1" ht="14.1" customHeight="1" thickBot="1">
      <c r="B200" s="114"/>
      <c r="C200" s="151" t="s">
        <v>66</v>
      </c>
      <c r="D200" s="267"/>
      <c r="E200" s="267"/>
      <c r="F200" s="267">
        <v>25</v>
      </c>
      <c r="G200" s="267"/>
      <c r="H200" s="268">
        <v>24</v>
      </c>
      <c r="I200" s="115"/>
      <c r="J200" s="115"/>
      <c r="K200" s="116"/>
      <c r="L200" s="336"/>
      <c r="M200" s="331"/>
      <c r="N200" s="331"/>
    </row>
    <row r="201" spans="2:14" ht="14.1" customHeight="1" thickBot="1">
      <c r="B201" s="98"/>
      <c r="C201" s="154" t="s">
        <v>61</v>
      </c>
      <c r="D201" s="269">
        <v>2330</v>
      </c>
      <c r="E201" s="269">
        <f>SUM(E197:E200)</f>
        <v>141</v>
      </c>
      <c r="F201" s="269">
        <f>SUM(F197:F200)</f>
        <v>2842.2323000000001</v>
      </c>
      <c r="G201" s="269">
        <f>D201-F201</f>
        <v>-512.23230000000012</v>
      </c>
      <c r="H201" s="270">
        <f>H197+H198+H199+H200</f>
        <v>2978</v>
      </c>
      <c r="I201" s="96"/>
      <c r="J201" s="96"/>
      <c r="K201" s="87"/>
      <c r="L201" s="161"/>
      <c r="M201" s="331"/>
      <c r="N201" s="331"/>
    </row>
    <row r="202" spans="2:14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4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4" ht="8.4499999999999993" customHeight="1" thickTop="1"/>
    <row r="205" spans="2:14" ht="14.1" hidden="1" customHeight="1"/>
    <row r="206" spans="2:14" ht="14.1" hidden="1" customHeight="1"/>
    <row r="207" spans="2:14" ht="14.1" hidden="1" customHeight="1">
      <c r="G207" s="80"/>
    </row>
    <row r="208" spans="2:14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B2:K2"/>
    <mergeCell ref="B7:K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35
&amp;"-,Normal"&amp;11(iht. motatte landings- og sluttsedler fra fiskesalgslagene; alle tallstørrelser i hele tonn)&amp;R02.09.2014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2014-09-02T10:42:02Z</cp:lastPrinted>
  <dcterms:created xsi:type="dcterms:W3CDTF">2011-07-06T12:13:20Z</dcterms:created>
  <dcterms:modified xsi:type="dcterms:W3CDTF">2014-09-02T10:48:44Z</dcterms:modified>
</cp:coreProperties>
</file>