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dapau\Settings\Desktop\stenging\"/>
    </mc:Choice>
  </mc:AlternateContent>
  <bookViews>
    <workbookView xWindow="0" yWindow="0" windowWidth="28800" windowHeight="12435" tabRatio="413"/>
  </bookViews>
  <sheets>
    <sheet name="UKE_11_2017" sheetId="1" r:id="rId1"/>
  </sheets>
  <definedNames>
    <definedName name="Z_14D440E4_F18A_4F78_9989_38C1B133222D_.wvu.Cols" localSheetId="0" hidden="1">UKE_11_2017!#REF!</definedName>
    <definedName name="Z_14D440E4_F18A_4F78_9989_38C1B133222D_.wvu.PrintArea" localSheetId="0" hidden="1">UKE_11_2017!$B$1:$M$214</definedName>
    <definedName name="Z_14D440E4_F18A_4F78_9989_38C1B133222D_.wvu.Rows" localSheetId="0" hidden="1">UKE_11_2017!$326:$1048576,UKE_11_2017!$215:$325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G32" i="1" s="1"/>
  <c r="F32" i="1"/>
  <c r="J32" i="1" l="1"/>
  <c r="H137" i="1" l="1"/>
  <c r="H136" i="1"/>
  <c r="H134" i="1"/>
  <c r="H133" i="1"/>
  <c r="H131" i="1"/>
  <c r="H130" i="1"/>
  <c r="H128" i="1"/>
  <c r="H129" i="1"/>
  <c r="H127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8" i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<sst xmlns="http://schemas.openxmlformats.org/spreadsheetml/2006/main" count="225" uniqueCount="112">
  <si>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</si>
  <si>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</si>
  <si>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</si>
  <si>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</si>
  <si>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</si>
  <si>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</si>
  <si>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</si>
  <si>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</si>
  <si>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</si>
  <si>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</si>
  <si>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</si>
  <si>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</si>
  <si>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</si>
  <si>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</si>
  <si>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</si>
  <si>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</si>
  <si>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</si>
  <si>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</si>
  <si>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</si>
  <si>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</si>
  <si>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</si>
  <si>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</si>
  <si>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</si>
  <si>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</si>
  <si>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</si>
  <si>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</si>
  <si>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</si>
  <si>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</si>
  <si>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</si>
  <si>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</si>
  <si>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</si>
  <si>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</si>
  <si>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</si>
  <si>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</si>
  <si>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</si>
  <si>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</si>
  <si>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</si>
  <si>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</si>
  <si>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</si>
  <si>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</si>
  <si>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</si>
  <si>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</si>
  <si>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</si>
  <si>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</si>
  <si>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</si>
  <si>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</si>
  <si>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</si>
  <si>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</si>
  <si>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</si>
  <si>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</si>
  <si>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</si>
  <si>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</si>
  <si>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</si>
  <si>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</si>
  <si>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</si>
  <si>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</si>
  <si>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</si>
  <si>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</si>
  <si>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</si>
  <si>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</si>
  <si>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</si>
  <si>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</si>
  <si>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</si>
  <si>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</si>
  <si>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</si>
  <si>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</si>
  <si>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</si>
  <si>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</si>
  <si>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</si>
  <si>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</si>
  <si>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</si>
  <si>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</si>
  <si>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</si>
  <si>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</si>
  <si>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</si>
  <si>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</si>
  <si>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</si>
  <si>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</si>
  <si>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</si>
  <si>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</si>
  <si>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</si>
  <si>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</si>
  <si>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</si>
  <si>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</si>
  <si>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</si>
  <si>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</si>
  <si>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</si>
  <si>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</si>
  <si>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</si>
  <si>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</si>
  <si>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</si>
  <si>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</si>
  <si>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</si>
  <si>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</si>
  <si>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</si>
  <si>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</si>
  <si>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</si>
  <si>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</si>
  <si>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</si>
  <si>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</si>
  <si>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</si>
  <si>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</si>
  <si>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</si>
  <si>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</si>
  <si>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</si>
  <si>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</si>
  <si>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11</t>
  </si>
  <si>
    <t>LANDET KVANTUM T.O.M UKE 11</t>
  </si>
  <si>
    <t>LANDET KVANTUM T.O.M. UKE 11 2016</t>
  </si>
  <si>
    <r>
      <t xml:space="preserve">3 </t>
    </r>
    <r>
      <rPr>
        <sz val="9"/>
        <color theme="1"/>
        <rFont val="Calibri"/>
        <family val="2"/>
      </rPr>
      <t>Registrert rekreasjonsfiske utgjør 348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</si>
  <si>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13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</si>
  <si>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75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</si>
</sst>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90" zoomScale="90" zoomScaleNormal="115" zoomScalePageLayoutView="90" workbookViewId="0">
      <selection activeCell="I206" sqref="I20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474.65279999999996</v>
      </c>
      <c r="G21" s="346">
        <f>G22+G23</f>
        <v>27004.6204</v>
      </c>
      <c r="H21" s="346"/>
      <c r="I21" s="346">
        <f>I23+I22</f>
        <v>103904.3796</v>
      </c>
      <c r="J21" s="347">
        <f>J23+J22</f>
        <v>27598.7009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397.63979999999998</v>
      </c>
      <c r="G22" s="348">
        <v>26735.616399999999</v>
      </c>
      <c r="H22" s="348"/>
      <c r="I22" s="348">
        <f>E22-G22</f>
        <v>103423.3836</v>
      </c>
      <c r="J22" s="349">
        <v>27181.3334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77.013000000000005</v>
      </c>
      <c r="G23" s="350">
        <v>269.00400000000002</v>
      </c>
      <c r="H23" s="350"/>
      <c r="I23" s="348">
        <f>E23-G23</f>
        <v>480.99599999999998</v>
      </c>
      <c r="J23" s="351">
        <v>417.36750000000001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19389.701099999998</v>
      </c>
      <c r="G24" s="346">
        <f>G25+G31+G32</f>
        <v>129216.88774999999</v>
      </c>
      <c r="H24" s="346"/>
      <c r="I24" s="346">
        <f>I25+I31+I32</f>
        <v>139713.11225000001</v>
      </c>
      <c r="J24" s="347">
        <f>J25+J31+J32</f>
        <v>141071.37789999999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17058.527099999999</v>
      </c>
      <c r="G25" s="352">
        <f>G26+G27+G28+G29</f>
        <v>108040.67735</v>
      </c>
      <c r="H25" s="352"/>
      <c r="I25" s="352">
        <f>I26+I27+I28+I29+I30</f>
        <v>104120.32265</v>
      </c>
      <c r="J25" s="353">
        <f>J26+J27+J28+J29+J30</f>
        <v>118911.97659999999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4322.9781000000003</v>
      </c>
      <c r="G26" s="354">
        <v>27657.3701</v>
      </c>
      <c r="H26" s="354"/>
      <c r="I26" s="354">
        <f t="shared" ref="I26:I31" si="0">E26-G26</f>
        <v>25403.6299</v>
      </c>
      <c r="J26" s="355">
        <v>31592.0877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5431.5708999999997</v>
      </c>
      <c r="G27" s="354">
        <v>32631.82</v>
      </c>
      <c r="H27" s="354"/>
      <c r="I27" s="354">
        <f t="shared" si="0"/>
        <v>19855.18</v>
      </c>
      <c r="J27" s="355">
        <v>35190.1466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4635.4539999999997</v>
      </c>
      <c r="G28" s="354">
        <v>28677.778699999999</v>
      </c>
      <c r="H28" s="354"/>
      <c r="I28" s="354">
        <f t="shared" si="0"/>
        <v>26886.221300000001</v>
      </c>
      <c r="J28" s="355">
        <v>30424.281999999999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2668.5241000000001</v>
      </c>
      <c r="G29" s="354">
        <v>19073.708549999999</v>
      </c>
      <c r="H29" s="354"/>
      <c r="I29" s="354">
        <f t="shared" si="0"/>
        <v>14775.291450000001</v>
      </c>
      <c r="J29" s="355">
        <v>21705.460299999999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6.8925000000000001</v>
      </c>
      <c r="G31" s="352">
        <v>8046.7125999999998</v>
      </c>
      <c r="H31" s="352"/>
      <c r="I31" s="352">
        <f t="shared" si="0"/>
        <v>26437.287400000001</v>
      </c>
      <c r="J31" s="353">
        <v>8732.3151999999991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2324.2815000000001</v>
      </c>
      <c r="G32" s="352">
        <f>G33</f>
        <v>13129.497799999999</v>
      </c>
      <c r="H32" s="352"/>
      <c r="I32" s="352">
        <f>I33+I34</f>
        <v>9155.5022000000008</v>
      </c>
      <c r="J32" s="353">
        <f>J33</f>
        <v>13427.0861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2535.2815-F37</f>
        <v>2324.2815000000001</v>
      </c>
      <c r="G33" s="354">
        <f>13340.4978-G37</f>
        <v>13129.497799999999</v>
      </c>
      <c r="H33" s="354"/>
      <c r="I33" s="354">
        <f>E33-G33</f>
        <v>7055.5022000000008</v>
      </c>
      <c r="J33" s="355">
        <v>13427.0861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208.672</v>
      </c>
      <c r="G35" s="359">
        <v>653.04075</v>
      </c>
      <c r="H35" s="359"/>
      <c r="I35" s="359">
        <f>E35-G35</f>
        <v>3346.9592499999999</v>
      </c>
      <c r="J35" s="360">
        <v>780.45910000000003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117.63249999999999</v>
      </c>
      <c r="G36" s="333">
        <v>255.2841</v>
      </c>
      <c r="H36" s="333"/>
      <c r="I36" s="359">
        <f>E36-G36</f>
        <v>431.71590000000003</v>
      </c>
      <c r="J36" s="340">
        <v>239.5068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211</v>
      </c>
      <c r="G37" s="333">
        <v>211</v>
      </c>
      <c r="H37" s="333"/>
      <c r="I37" s="359">
        <f>E37-G37</f>
        <v>2789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52.010800000000003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20453.669199999997</v>
      </c>
      <c r="G40" s="199">
        <f>G21+G24+G35+G36+G37+G38+G39</f>
        <v>164340.83299999998</v>
      </c>
      <c r="H40" s="199">
        <f>H26+H27+H28+H29+H33</f>
        <v>0</v>
      </c>
      <c r="I40" s="199">
        <f>I21+I24+I35+I36+I37+I38+I39</f>
        <v>250185.16700000002</v>
      </c>
      <c r="J40" s="211">
        <f>J21+J24+J35+J36+J37+J38+J39</f>
        <v>176690.0447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11</v>
      </c>
      <c r="F56" s="196" t="str">
        <f>G20</f>
        <v>LANDET KVANTUM T.O.M UKE 11</v>
      </c>
      <c r="G56" s="196" t="str">
        <f>I20</f>
        <v>RESTKVOTER</v>
      </c>
      <c r="H56" s="197" t="str">
        <f>J20</f>
        <v>LANDET KVANTUM T.O.M. UKE 11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9"/>
      <c r="E57" s="365"/>
      <c r="F57" s="365">
        <v>30.975899999999999</v>
      </c>
      <c r="G57" s="434"/>
      <c r="H57" s="242">
        <v>47.957799999999999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0"/>
      <c r="E58" s="366"/>
      <c r="F58" s="366">
        <v>176.6942</v>
      </c>
      <c r="G58" s="435"/>
      <c r="H58" s="324">
        <v>142.62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1"/>
      <c r="E59" s="367"/>
      <c r="F59" s="367">
        <v>2.5535000000000001</v>
      </c>
      <c r="G59" s="436"/>
      <c r="H59" s="325">
        <v>12.689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2.4775999999999998</v>
      </c>
      <c r="F60" s="369">
        <f>F61+F62+F63</f>
        <v>26.2165</v>
      </c>
      <c r="G60" s="369">
        <f>D60-F60</f>
        <v>7073.7834999999995</v>
      </c>
      <c r="H60" s="370">
        <f>H61+H62+H63</f>
        <v>14.701699999999999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0.3412</v>
      </c>
      <c r="F61" s="235">
        <v>5.3162000000000003</v>
      </c>
      <c r="G61" s="235"/>
      <c r="H61" s="237">
        <v>1.5389999999999999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0.76480000000000004</v>
      </c>
      <c r="F62" s="235">
        <v>9.8461999999999996</v>
      </c>
      <c r="G62" s="235"/>
      <c r="H62" s="237">
        <v>4.1006999999999998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1.3715999999999999</v>
      </c>
      <c r="F63" s="241">
        <v>11.0541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>
        <v>0.75219999999999998</v>
      </c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0.31719999999999998</v>
      </c>
      <c r="F65" s="243">
        <v>4.4881000000000002</v>
      </c>
      <c r="G65" s="243"/>
      <c r="H65" s="307">
        <v>0.83340000000000003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3.5470000000000002</v>
      </c>
      <c r="F66" s="312">
        <f>F57+F58+F59+F60+F64+F65</f>
        <v>241.68039999999999</v>
      </c>
      <c r="G66" s="203">
        <f>D66-F66</f>
        <v>11983.319600000001</v>
      </c>
      <c r="H66" s="211">
        <f>H57+H58+H59+H60+H64+H65</f>
        <v>219.27379999999999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3" t="s">
        <v>97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2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11</v>
      </c>
      <c r="G84" s="196" t="str">
        <f>G20</f>
        <v>LANDET KVANTUM T.O.M UKE 11</v>
      </c>
      <c r="H84" s="196" t="str">
        <f>I20</f>
        <v>RESTKVOTER</v>
      </c>
      <c r="I84" s="197" t="str">
        <f>J20</f>
        <v>LANDET KVANTUM T.O.M. UKE 11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1028.9073000000001</v>
      </c>
      <c r="G85" s="346">
        <f>G86+G87</f>
        <v>13349.388200000001</v>
      </c>
      <c r="H85" s="346">
        <f>H86+H87</f>
        <v>36951.611800000006</v>
      </c>
      <c r="I85" s="347">
        <f>I86+I87</f>
        <v>12667.231899999999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993.91570000000002</v>
      </c>
      <c r="G86" s="348">
        <v>13170.156800000001</v>
      </c>
      <c r="H86" s="348">
        <f>E86-G86</f>
        <v>36380.843200000003</v>
      </c>
      <c r="I86" s="349">
        <v>12522.9283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34.991599999999998</v>
      </c>
      <c r="G87" s="350">
        <v>179.23140000000001</v>
      </c>
      <c r="H87" s="350">
        <f>E87-G87</f>
        <v>570.76859999999999</v>
      </c>
      <c r="I87" s="351">
        <v>144.30359999999999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1110.6101000000001</v>
      </c>
      <c r="G88" s="346">
        <f t="shared" si="2"/>
        <v>18655.856599999999</v>
      </c>
      <c r="H88" s="346">
        <f>H89+H94+H95</f>
        <v>58769.143400000001</v>
      </c>
      <c r="I88" s="347">
        <f t="shared" si="2"/>
        <v>20981.9506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1063.9485</v>
      </c>
      <c r="G89" s="352">
        <f t="shared" si="3"/>
        <v>11650.539499999999</v>
      </c>
      <c r="H89" s="352">
        <f>H90+H91+H92+H93</f>
        <v>45935.460500000001</v>
      </c>
      <c r="I89" s="353">
        <f t="shared" si="3"/>
        <v>16840.5049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59.252200000000002</v>
      </c>
      <c r="G90" s="354">
        <v>2303.6444000000001</v>
      </c>
      <c r="H90" s="354">
        <f t="shared" ref="H90:H96" si="4">E90-G90</f>
        <v>15352.355599999999</v>
      </c>
      <c r="I90" s="355">
        <v>2655.4720000000002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151.85390000000001</v>
      </c>
      <c r="G91" s="354">
        <v>3178.3877000000002</v>
      </c>
      <c r="H91" s="354">
        <f t="shared" si="4"/>
        <v>13275.612300000001</v>
      </c>
      <c r="I91" s="355">
        <v>4026.2076000000002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371.3</v>
      </c>
      <c r="G92" s="354">
        <v>3960.2714000000001</v>
      </c>
      <c r="H92" s="354">
        <f t="shared" si="4"/>
        <v>13955.7286</v>
      </c>
      <c r="I92" s="355">
        <v>4723.4637000000002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481.54239999999999</v>
      </c>
      <c r="G93" s="354">
        <v>2208.2359999999999</v>
      </c>
      <c r="H93" s="354">
        <f t="shared" si="4"/>
        <v>3351.7640000000001</v>
      </c>
      <c r="I93" s="355">
        <v>5435.3616000000002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8.4825999999999997</v>
      </c>
      <c r="G94" s="352">
        <v>6205.8918999999996</v>
      </c>
      <c r="H94" s="352">
        <f t="shared" si="4"/>
        <v>7067.1081000000004</v>
      </c>
      <c r="I94" s="353">
        <v>3216.6273000000001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38.179000000000002</v>
      </c>
      <c r="G95" s="363">
        <v>799.42520000000002</v>
      </c>
      <c r="H95" s="363">
        <f t="shared" si="4"/>
        <v>5766.5748000000003</v>
      </c>
      <c r="I95" s="364">
        <v>924.8184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2.8277000000000001</v>
      </c>
      <c r="G96" s="359">
        <v>16.505700000000001</v>
      </c>
      <c r="H96" s="359">
        <f t="shared" si="4"/>
        <v>292.49430000000001</v>
      </c>
      <c r="I96" s="360">
        <v>23.089600000000001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2.2166999999999999</v>
      </c>
      <c r="G97" s="333">
        <v>300</v>
      </c>
      <c r="H97" s="333">
        <f t="shared" ref="H97:H98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 t="shared" si="5"/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2144.5617999999999</v>
      </c>
      <c r="G99" s="226">
        <f t="shared" si="6"/>
        <v>32321.750500000002</v>
      </c>
      <c r="H99" s="226">
        <f>H85+H88+H96+H97+H98</f>
        <v>96013.24950000002</v>
      </c>
      <c r="I99" s="200">
        <f t="shared" si="6"/>
        <v>33972.272099999995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11</v>
      </c>
      <c r="G118" s="196" t="str">
        <f>G20</f>
        <v>LANDET KVANTUM T.O.M UKE 11</v>
      </c>
      <c r="H118" s="196" t="str">
        <f>I20</f>
        <v>RESTKVOTER</v>
      </c>
      <c r="I118" s="197" t="str">
        <f>J20</f>
        <v>LANDET KVANTUM T.O.M. UKE 11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1419.3108999999999</v>
      </c>
      <c r="G119" s="365">
        <f>G120+G121+G122</f>
        <v>14702.874900000001</v>
      </c>
      <c r="H119" s="365">
        <f>D119-G119</f>
        <v>33854.125099999997</v>
      </c>
      <c r="I119" s="375">
        <f>I120+I121+I122</f>
        <v>7717.1149999999998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1179.9084</v>
      </c>
      <c r="G120" s="377">
        <v>12063.4274</v>
      </c>
      <c r="H120" s="377">
        <f t="shared" ref="H120:H126" si="7">E120-G120</f>
        <v>27891.5726</v>
      </c>
      <c r="I120" s="378">
        <v>5379.3262999999997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239.4025</v>
      </c>
      <c r="G121" s="377">
        <v>2639.4475000000002</v>
      </c>
      <c r="H121" s="377">
        <f t="shared" si="7"/>
        <v>6500.5524999999998</v>
      </c>
      <c r="I121" s="378">
        <v>2337.7887000000001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104.65</v>
      </c>
      <c r="G123" s="309">
        <v>605.73400000000004</v>
      </c>
      <c r="H123" s="308">
        <f t="shared" si="7"/>
        <v>31209.266</v>
      </c>
      <c r="I123" s="310">
        <v>532.47500000000002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988.30410000000006</v>
      </c>
      <c r="G124" s="384">
        <f>G133+G130+G125</f>
        <v>17468.308300000001</v>
      </c>
      <c r="H124" s="384">
        <f t="shared" si="7"/>
        <v>33959.691699999996</v>
      </c>
      <c r="I124" s="385">
        <f>I125+I130+I133</f>
        <v>24281.7876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555.9316</v>
      </c>
      <c r="G125" s="387">
        <f>G126+G127+G129+G128</f>
        <v>13686.6626</v>
      </c>
      <c r="H125" s="387">
        <f t="shared" si="7"/>
        <v>24563.3374</v>
      </c>
      <c r="I125" s="388">
        <f>I126+I127+I128+I129</f>
        <v>20011.136599999998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90.729900000000001</v>
      </c>
      <c r="G126" s="390">
        <v>2473.5221999999999</v>
      </c>
      <c r="H126" s="390">
        <f t="shared" si="7"/>
        <v>9596.4778000000006</v>
      </c>
      <c r="I126" s="391">
        <v>2881.2420999999999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139.67150000000001</v>
      </c>
      <c r="G127" s="390">
        <v>3937.3525</v>
      </c>
      <c r="H127" s="390">
        <f t="shared" ref="H127:H135" si="8">E127-G127</f>
        <v>6922.6475</v>
      </c>
      <c r="I127" s="391">
        <v>5940.7286999999997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124.7114</v>
      </c>
      <c r="G128" s="390">
        <v>3920.7557999999999</v>
      </c>
      <c r="H128" s="390">
        <f t="shared" ref="H128:H134" si="9">E128-G128</f>
        <v>5385.2442000000001</v>
      </c>
      <c r="I128" s="391">
        <v>5841.3962000000001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200.81880000000001</v>
      </c>
      <c r="G129" s="390">
        <v>3355.0320999999999</v>
      </c>
      <c r="H129" s="390">
        <f t="shared" si="9"/>
        <v>2658.9679000000001</v>
      </c>
      <c r="I129" s="391">
        <v>5347.7695999999996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361.38979999999998</v>
      </c>
      <c r="G130" s="393">
        <v>2018.4102</v>
      </c>
      <c r="H130" s="393">
        <f t="shared" si="9"/>
        <v>4051.5897999999997</v>
      </c>
      <c r="I130" s="394">
        <v>2006.5011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361.38979999999998</v>
      </c>
      <c r="G131" s="395">
        <v>2017.4828</v>
      </c>
      <c r="H131" s="395">
        <f t="shared" si="9"/>
        <v>3552.5172000000002</v>
      </c>
      <c r="I131" s="396">
        <v>1994.8742999999999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0.9274000000000342</v>
      </c>
      <c r="H132" s="395">
        <f t="shared" si="9"/>
        <v>499.07259999999997</v>
      </c>
      <c r="I132" s="396">
        <f>I130-I131</f>
        <v>11.626800000000003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70.982699999999994</v>
      </c>
      <c r="G133" s="398">
        <v>1763.2355</v>
      </c>
      <c r="H133" s="398">
        <f t="shared" si="9"/>
        <v>5344.7645000000002</v>
      </c>
      <c r="I133" s="399">
        <v>2264.1498999999999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>
        <v>0.16489999999999999</v>
      </c>
      <c r="G134" s="373">
        <v>4.7652999999999999</v>
      </c>
      <c r="H134" s="373">
        <f t="shared" si="9"/>
        <v>127.2347</v>
      </c>
      <c r="I134" s="400">
        <v>5.0244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8.9689999999999994</v>
      </c>
      <c r="G135" s="309">
        <v>2000</v>
      </c>
      <c r="H135" s="309">
        <f t="shared" si="8"/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>
        <v>2</v>
      </c>
      <c r="G137" s="243">
        <v>7</v>
      </c>
      <c r="H137" s="243">
        <f>E137-G137</f>
        <v>-7</v>
      </c>
      <c r="I137" s="307">
        <v>10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2523.3989000000006</v>
      </c>
      <c r="G138" s="203">
        <f>G119+G123+G124+G134+G135+G136+G137</f>
        <v>34858.862500000003</v>
      </c>
      <c r="H138" s="203">
        <f>E138-G138</f>
        <v>100361.1375</v>
      </c>
      <c r="I138" s="211">
        <f>I119+I123+I124+I134+I135+I136+I137</f>
        <v>34546.402000000002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11</v>
      </c>
      <c r="F157" s="70" t="str">
        <f>G20</f>
        <v>LANDET KVANTUM T.O.M UKE 11</v>
      </c>
      <c r="G157" s="70" t="str">
        <f>I20</f>
        <v>RESTKVOTER</v>
      </c>
      <c r="H157" s="93" t="str">
        <f>J20</f>
        <v>LANDET KVANTUM T.O.M. UKE 11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6.8079999999999998</v>
      </c>
      <c r="F158" s="185">
        <v>199.59809999999999</v>
      </c>
      <c r="G158" s="185">
        <f>D158-F158</f>
        <v>17277.401900000001</v>
      </c>
      <c r="H158" s="223">
        <v>254.5488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>
        <v>0.21729999999999999</v>
      </c>
      <c r="F159" s="185">
        <v>0.26129999999999998</v>
      </c>
      <c r="G159" s="185">
        <f>D159-F159</f>
        <v>99.738699999999994</v>
      </c>
      <c r="H159" s="223">
        <v>1.9590000000000001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7.0252999999999997</v>
      </c>
      <c r="F161" s="187">
        <f>SUM(F158:F160)</f>
        <v>199.85939999999999</v>
      </c>
      <c r="G161" s="187">
        <f>D161-F161</f>
        <v>17400.140599999999</v>
      </c>
      <c r="H161" s="210">
        <f>SUM(H158:H160)</f>
        <v>256.50779999999997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11</v>
      </c>
      <c r="G177" s="70" t="str">
        <f>G20</f>
        <v>LANDET KVANTUM T.O.M UKE 11</v>
      </c>
      <c r="H177" s="70" t="str">
        <f>I20</f>
        <v>RESTKVOTER</v>
      </c>
      <c r="I177" s="93" t="str">
        <f>J20</f>
        <v>LANDET KVANTUM T.O.M. UKE 11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631.27210000000002</v>
      </c>
      <c r="G178" s="316">
        <f t="shared" si="10"/>
        <v>10227.175099999999</v>
      </c>
      <c r="H178" s="316">
        <f t="shared" si="10"/>
        <v>29652.8249</v>
      </c>
      <c r="I178" s="321">
        <f t="shared" si="10"/>
        <v>9456.8683000000001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508.81849999999997</v>
      </c>
      <c r="G179" s="314">
        <v>9388.6587999999992</v>
      </c>
      <c r="H179" s="314">
        <f>E179-G179</f>
        <v>16146.341200000001</v>
      </c>
      <c r="I179" s="319">
        <v>8263.0758999999998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>
        <v>101.6996</v>
      </c>
      <c r="G180" s="314">
        <v>427.53789999999998</v>
      </c>
      <c r="H180" s="314">
        <f t="shared" ref="H180:H182" si="11">E180-G180</f>
        <v>6218.4620999999997</v>
      </c>
      <c r="I180" s="319">
        <v>113.47450000000001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19.244399999999999</v>
      </c>
      <c r="G181" s="314">
        <v>395.37</v>
      </c>
      <c r="H181" s="314">
        <f t="shared" si="11"/>
        <v>1398.63</v>
      </c>
      <c r="I181" s="319">
        <v>1059.1660999999999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1.5096000000000001</v>
      </c>
      <c r="G182" s="314">
        <v>15.6084</v>
      </c>
      <c r="H182" s="314">
        <f t="shared" si="11"/>
        <v>5889.3915999999999</v>
      </c>
      <c r="I182" s="319">
        <v>21.151800000000001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74.03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18.1005</v>
      </c>
      <c r="G184" s="316">
        <f>G185+G186</f>
        <v>2546.8379</v>
      </c>
      <c r="H184" s="316">
        <f>E184-G184</f>
        <v>5453.1620999999996</v>
      </c>
      <c r="I184" s="321">
        <f>I185+I186</f>
        <v>1312.0237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1383.3777</v>
      </c>
      <c r="H185" s="314"/>
      <c r="I185" s="319">
        <v>795.2441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18.1005</v>
      </c>
      <c r="G186" s="317">
        <v>1163.4602</v>
      </c>
      <c r="H186" s="317"/>
      <c r="I186" s="322">
        <v>516.77959999999996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0.47360000000000002</v>
      </c>
      <c r="H187" s="318">
        <f>E187-G187</f>
        <v>9.5264000000000006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0.53239999999999998</v>
      </c>
      <c r="G188" s="315">
        <v>6</v>
      </c>
      <c r="H188" s="315">
        <f>D188-G188</f>
        <v>-6</v>
      </c>
      <c r="I188" s="320">
        <v>21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649.90500000000009</v>
      </c>
      <c r="G189" s="203">
        <f>G178+G183+G184+G187+G188</f>
        <v>12813.616599999998</v>
      </c>
      <c r="H189" s="203">
        <f>H178+H183+H184+H187+H188</f>
        <v>40576.383400000006</v>
      </c>
      <c r="I189" s="200">
        <f>I178+I183+I184+I187+I188</f>
        <v>10863.922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11</v>
      </c>
      <c r="F206" s="70" t="str">
        <f>G20</f>
        <v>LANDET KVANTUM T.O.M UKE 11</v>
      </c>
      <c r="G206" s="70" t="str">
        <f>I20</f>
        <v>RESTKVOTER</v>
      </c>
      <c r="H206" s="93" t="str">
        <f>J20</f>
        <v>LANDET KVANTUM T.O.M. UKE 11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12.2799</v>
      </c>
      <c r="F207" s="185">
        <v>181.52269999999999</v>
      </c>
      <c r="G207" s="185"/>
      <c r="H207" s="223">
        <v>437.10449999999997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15.6701</v>
      </c>
      <c r="F208" s="185">
        <v>938.15710000000001</v>
      </c>
      <c r="G208" s="185"/>
      <c r="H208" s="223">
        <v>541.83889999999997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0.1026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0.1215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27.95</v>
      </c>
      <c r="F211" s="187">
        <f>SUM(F207:F210)</f>
        <v>1120.9691999999998</v>
      </c>
      <c r="G211" s="187">
        <f>D211-F211</f>
        <v>5164.0308000000005</v>
      </c>
      <c r="H211" s="210">
        <f>H207+H208+H209+H210</f>
        <v>979.06489999999985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11
&amp;"-,Normal"&amp;11(iht. motatte landings- og sluttsedler fra fiskesalgslagene; alle tallstørrelser i hele tonn)&amp;R21.03.2017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UKE_11_2017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dapau</cp:lastModifiedBy>
  <cp:lastPrinted>2017-03-21T10:22:15Z</cp:lastPrinted>
  <dcterms:created xsi:type="dcterms:W3CDTF">2011-07-06T12:13:20Z</dcterms:created>
  <dcterms:modified xsi:type="dcterms:W3CDTF">2017-03-21T10:22:52Z</dcterms:modified>
</cp:coreProperties>
</file>