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Regulering\sylia\UKESTATISTIKKEN\2015\"/>
    </mc:Choice>
  </mc:AlternateContent>
  <bookViews>
    <workbookView xWindow="0" yWindow="0" windowWidth="28800" windowHeight="13020" tabRatio="419"/>
  </bookViews>
  <sheets>
    <sheet name="UKE_23_2015" sheetId="1" r:id="rId1"/>
  </sheets>
  <definedNames>
    <definedName name="_xlnm.Print_Area" localSheetId="0">UKE_23_2015!$A$1:$L$217</definedName>
    <definedName name="Z_14D440E4_F18A_4F78_9989_38C1B133222D_.wvu.Cols" localSheetId="0" hidden="1">UKE_23_2015!#REF!</definedName>
    <definedName name="Z_14D440E4_F18A_4F78_9989_38C1B133222D_.wvu.PrintArea" localSheetId="0" hidden="1">UKE_23_2015!$B$1:$L$217</definedName>
    <definedName name="Z_14D440E4_F18A_4F78_9989_38C1B133222D_.wvu.Rows" localSheetId="0" hidden="1">UKE_23_2015!$329:$1048576,UKE_23_2015!$218:$328</definedName>
  </definedNames>
  <calcPr calcId="152511"/>
  <customWorkbookViews>
    <customWorkbookView name="ekstra" guid="{14D440E4-F18A-4F78-9989-38C1B133222D}" maximized="1" xWindow="1" yWindow="1" windowWidth="1280" windowHeight="803" tabRatio="374" activeSheetId="1"/>
  </customWorkbookViews>
</workbook>
</file>

<file path=xl/calcChain.xml><?xml version="1.0" encoding="utf-8"?>
<calcChain xmlns="http://schemas.openxmlformats.org/spreadsheetml/2006/main">
  <c r="G123" i="1" l="1"/>
  <c r="G142" i="1"/>
  <c r="F32" i="1"/>
  <c r="F33" i="1"/>
  <c r="G134" i="1" l="1"/>
  <c r="E33" i="1"/>
  <c r="F189" i="1" l="1"/>
  <c r="H37" i="1"/>
  <c r="F30" i="1"/>
  <c r="G100" i="1" l="1"/>
  <c r="H63" i="1" l="1"/>
  <c r="E25" i="1" l="1"/>
  <c r="G141" i="1"/>
  <c r="F63" i="1"/>
  <c r="F34" i="1" l="1"/>
  <c r="H163" i="1" l="1"/>
  <c r="H214" i="1" l="1"/>
  <c r="F214" i="1"/>
  <c r="G214" i="1" s="1"/>
  <c r="E214" i="1"/>
  <c r="H209" i="1"/>
  <c r="G209" i="1"/>
  <c r="F209" i="1"/>
  <c r="E209" i="1"/>
  <c r="D203" i="1"/>
  <c r="D192" i="1"/>
  <c r="G191" i="1"/>
  <c r="G190" i="1"/>
  <c r="H189" i="1"/>
  <c r="E189" i="1"/>
  <c r="G187" i="1"/>
  <c r="G186" i="1"/>
  <c r="G185" i="1"/>
  <c r="G184" i="1"/>
  <c r="G183" i="1"/>
  <c r="G182" i="1"/>
  <c r="G181" i="1"/>
  <c r="H180" i="1"/>
  <c r="H192" i="1" s="1"/>
  <c r="F180" i="1"/>
  <c r="F192" i="1" s="1"/>
  <c r="E180" i="1"/>
  <c r="E192" i="1" s="1"/>
  <c r="D180" i="1"/>
  <c r="H179" i="1"/>
  <c r="G179" i="1"/>
  <c r="F179" i="1"/>
  <c r="E179" i="1"/>
  <c r="H173" i="1"/>
  <c r="F173" i="1"/>
  <c r="D173" i="1"/>
  <c r="F163" i="1"/>
  <c r="G163" i="1" s="1"/>
  <c r="E163" i="1"/>
  <c r="D163" i="1"/>
  <c r="G162" i="1"/>
  <c r="G161" i="1"/>
  <c r="G160" i="1"/>
  <c r="H159" i="1"/>
  <c r="G159" i="1"/>
  <c r="F159" i="1"/>
  <c r="E159" i="1"/>
  <c r="D142" i="1"/>
  <c r="G140" i="1"/>
  <c r="G139" i="1"/>
  <c r="G138" i="1"/>
  <c r="G137" i="1"/>
  <c r="D134" i="1"/>
  <c r="G133" i="1"/>
  <c r="G132" i="1"/>
  <c r="G131" i="1"/>
  <c r="G130" i="1"/>
  <c r="H129" i="1"/>
  <c r="H128" i="1" s="1"/>
  <c r="F129" i="1"/>
  <c r="E129" i="1"/>
  <c r="D129" i="1"/>
  <c r="D128" i="1"/>
  <c r="G127" i="1"/>
  <c r="G126" i="1"/>
  <c r="G125" i="1"/>
  <c r="G124" i="1"/>
  <c r="H123" i="1"/>
  <c r="F123" i="1"/>
  <c r="E123" i="1"/>
  <c r="D123" i="1"/>
  <c r="H122" i="1"/>
  <c r="G122" i="1"/>
  <c r="F122" i="1"/>
  <c r="E122" i="1"/>
  <c r="H117" i="1"/>
  <c r="F117" i="1"/>
  <c r="D117" i="1"/>
  <c r="D104" i="1"/>
  <c r="G103" i="1"/>
  <c r="G101" i="1"/>
  <c r="G99" i="1"/>
  <c r="G98" i="1"/>
  <c r="G97" i="1"/>
  <c r="G96" i="1"/>
  <c r="G95" i="1"/>
  <c r="G94" i="1"/>
  <c r="G93" i="1"/>
  <c r="H92" i="1"/>
  <c r="H91" i="1" s="1"/>
  <c r="F92" i="1"/>
  <c r="F91" i="1" s="1"/>
  <c r="E92" i="1"/>
  <c r="E91" i="1" s="1"/>
  <c r="D92" i="1"/>
  <c r="D91" i="1"/>
  <c r="G90" i="1"/>
  <c r="G89" i="1"/>
  <c r="H88" i="1"/>
  <c r="F88" i="1"/>
  <c r="E88" i="1"/>
  <c r="D88" i="1"/>
  <c r="H87" i="1"/>
  <c r="G87" i="1"/>
  <c r="F87" i="1"/>
  <c r="E87" i="1"/>
  <c r="H81" i="1"/>
  <c r="F81" i="1"/>
  <c r="D81" i="1"/>
  <c r="G67" i="1"/>
  <c r="H69" i="1"/>
  <c r="F69" i="1"/>
  <c r="G69" i="1" s="1"/>
  <c r="E63" i="1"/>
  <c r="E69" i="1" s="1"/>
  <c r="H59" i="1"/>
  <c r="G59" i="1"/>
  <c r="F59" i="1"/>
  <c r="E59" i="1"/>
  <c r="D42" i="1"/>
  <c r="H41" i="1"/>
  <c r="H40" i="1"/>
  <c r="H39" i="1"/>
  <c r="H38" i="1"/>
  <c r="H36" i="1"/>
  <c r="H35" i="1"/>
  <c r="H34" i="1"/>
  <c r="H33" i="1"/>
  <c r="I32" i="1"/>
  <c r="E32" i="1"/>
  <c r="D32" i="1"/>
  <c r="H31" i="1"/>
  <c r="H30" i="1"/>
  <c r="H29" i="1"/>
  <c r="H28" i="1"/>
  <c r="H27" i="1"/>
  <c r="H26" i="1"/>
  <c r="I25" i="1"/>
  <c r="F25" i="1"/>
  <c r="D25" i="1"/>
  <c r="D24" i="1"/>
  <c r="H23" i="1"/>
  <c r="H22" i="1"/>
  <c r="I21" i="1"/>
  <c r="F21" i="1"/>
  <c r="E21" i="1"/>
  <c r="D21" i="1"/>
  <c r="H14" i="1"/>
  <c r="F14" i="1"/>
  <c r="D14" i="1"/>
  <c r="H104" i="1" l="1"/>
  <c r="I24" i="1"/>
  <c r="I42" i="1" s="1"/>
  <c r="G92" i="1"/>
  <c r="G91" i="1" s="1"/>
  <c r="E104" i="1"/>
  <c r="G88" i="1"/>
  <c r="E24" i="1"/>
  <c r="E42" i="1" s="1"/>
  <c r="H21" i="1"/>
  <c r="H32" i="1"/>
  <c r="H25" i="1"/>
  <c r="G129" i="1"/>
  <c r="F128" i="1"/>
  <c r="G128" i="1" s="1"/>
  <c r="H142" i="1"/>
  <c r="F104" i="1"/>
  <c r="G63" i="1"/>
  <c r="F24" i="1"/>
  <c r="F42" i="1" s="1"/>
  <c r="G180" i="1"/>
  <c r="G192" i="1" s="1"/>
  <c r="F142" i="1" l="1"/>
  <c r="G104" i="1"/>
  <c r="H24" i="1"/>
  <c r="H42" i="1" s="1"/>
  <c r="E128" i="1" l="1"/>
  <c r="E142" i="1" s="1"/>
</calcChain>
</file>

<file path=xl/sharedStrings.xml><?xml version="1.0" encoding="utf-8"?>
<sst xmlns="http://schemas.openxmlformats.org/spreadsheetml/2006/main" count="233" uniqueCount="116">
  <si>
    <t>TORSK NORD FOR 62°N</t>
  </si>
  <si>
    <t>KVOTEOVERSIKT</t>
  </si>
  <si>
    <t>KVOTER</t>
  </si>
  <si>
    <t>Russland</t>
  </si>
  <si>
    <t>TAC inkl. norsk kysttorsk</t>
  </si>
  <si>
    <t>Trål</t>
  </si>
  <si>
    <t>Konvensjonelle</t>
  </si>
  <si>
    <t>Disp. norsk kvote</t>
  </si>
  <si>
    <t>FANGSTOVERSIKT</t>
  </si>
  <si>
    <t>Totalt</t>
  </si>
  <si>
    <t>Gruppekvote</t>
  </si>
  <si>
    <t>Seitrål</t>
  </si>
  <si>
    <t>Torsketrål</t>
  </si>
  <si>
    <t>Forskning og undervisning</t>
  </si>
  <si>
    <t>Annet/ufordelt</t>
  </si>
  <si>
    <t>Bonus levende fangst</t>
  </si>
  <si>
    <t>Ferskfiskordning</t>
  </si>
  <si>
    <t>Trål totalt</t>
  </si>
  <si>
    <t>Konvensjonelle totalt</t>
  </si>
  <si>
    <t>Konvensjonelle havfiskefartøy:</t>
  </si>
  <si>
    <t>FARTØYGRUPPER</t>
  </si>
  <si>
    <t>GRUPPEKVOTER</t>
  </si>
  <si>
    <t>KONVENSJONELLE GRUPPEKVOTER</t>
  </si>
  <si>
    <t>Gruppekvote under 11 meter hj.lengde</t>
  </si>
  <si>
    <t>Gruppekvote 11 - 14,99 meter hj.lengde</t>
  </si>
  <si>
    <t>Gruppekvote 15 - 20,99 meter hj.lengde</t>
  </si>
  <si>
    <t>Gruppekvote over 21 meter hj.lengde</t>
  </si>
  <si>
    <t>Konv. havfiskefartøy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</si>
  <si>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Fangst føres på hjemmelslengde til fartøy som lander fangsten og tar ikke hensyn til leiefartøyordningen</t>
    </r>
  </si>
  <si>
    <r>
      <t>Norge</t>
    </r>
    <r>
      <rPr>
        <vertAlign val="superscript"/>
        <sz val="11"/>
        <color theme="1"/>
        <rFont val="Calibri"/>
        <family val="2"/>
      </rPr>
      <t>1</t>
    </r>
  </si>
  <si>
    <r>
      <t>Tredjeland</t>
    </r>
    <r>
      <rPr>
        <vertAlign val="superscript"/>
        <sz val="11"/>
        <color theme="1"/>
        <rFont val="Calibri"/>
        <family val="2"/>
      </rPr>
      <t>1</t>
    </r>
  </si>
  <si>
    <t>HYSE NORD FOR 62°N</t>
  </si>
  <si>
    <t>Norge</t>
  </si>
  <si>
    <t>Tredjeland</t>
  </si>
  <si>
    <t>Konvensjonelle havfiskefartøy</t>
  </si>
  <si>
    <t>BLÅKVEITE NORD FOR 62°N</t>
  </si>
  <si>
    <t>TAC</t>
  </si>
  <si>
    <t>Trålere</t>
  </si>
  <si>
    <t>Konvensjonelle kystfartøy over 28 m</t>
  </si>
  <si>
    <t>0 - 13,9 meter største lengde</t>
  </si>
  <si>
    <t>14-19,9 meter største lengde</t>
  </si>
  <si>
    <t>20-27,9 meter største lengde</t>
  </si>
  <si>
    <t>Forskning</t>
  </si>
  <si>
    <t>SEI NORD FOR 62°N</t>
  </si>
  <si>
    <t>Not</t>
  </si>
  <si>
    <t>Bifangst industritrålfisket</t>
  </si>
  <si>
    <t>Seigarn</t>
  </si>
  <si>
    <t>Bifangst</t>
  </si>
  <si>
    <t>Agn</t>
  </si>
  <si>
    <t>SEI I NORDSJØEN OG SKAGERRAK</t>
  </si>
  <si>
    <t>EU</t>
  </si>
  <si>
    <t>Konvensjonell</t>
  </si>
  <si>
    <t>Pelagisk-/nordsjøtrål</t>
  </si>
  <si>
    <t>Avgrenset nordsjøtrål</t>
  </si>
  <si>
    <t>Bifangst pelagisk-/nordsjøtrål</t>
  </si>
  <si>
    <t>Andre konvensjonelle fartøy</t>
  </si>
  <si>
    <t>Annet (inkl. agn og fritidsfiske)</t>
  </si>
  <si>
    <t xml:space="preserve">                    </t>
  </si>
  <si>
    <t>TORSK I NORDSJØEN</t>
  </si>
  <si>
    <t>Trål (bifangst)</t>
  </si>
  <si>
    <t>Total</t>
  </si>
  <si>
    <t>FORDELING AV NORSK KVOTE</t>
  </si>
  <si>
    <t>GRUPPEKVOTE</t>
  </si>
  <si>
    <r>
      <t>Norge</t>
    </r>
    <r>
      <rPr>
        <vertAlign val="superscript"/>
        <sz val="11"/>
        <color theme="1"/>
        <rFont val="Calibri"/>
        <family val="2"/>
        <scheme val="minor"/>
      </rPr>
      <t>1</t>
    </r>
  </si>
  <si>
    <t>Annet (inkl. fritidsfiske)</t>
  </si>
  <si>
    <t>Disponibel kvote</t>
  </si>
  <si>
    <t>Innblanding av torsk i loddefisket</t>
  </si>
  <si>
    <t>Konvensjonelle fartøy under 28 m</t>
  </si>
  <si>
    <t>Lukket kystgruppe</t>
  </si>
  <si>
    <t>Åpen kystgruppe</t>
  </si>
  <si>
    <r>
      <t>Lukket kystgruppe</t>
    </r>
    <r>
      <rPr>
        <b/>
        <i/>
        <vertAlign val="superscript"/>
        <sz val="11"/>
        <color theme="1"/>
        <rFont val="Calibri"/>
        <family val="2"/>
      </rPr>
      <t>1</t>
    </r>
    <r>
      <rPr>
        <b/>
        <i/>
        <sz val="11"/>
        <color theme="1"/>
        <rFont val="Calibri"/>
        <family val="2"/>
      </rPr>
      <t>:</t>
    </r>
  </si>
  <si>
    <t>Ferskfiskordning lukket kystgruppe</t>
  </si>
  <si>
    <t>Åpen kystgruppe:</t>
  </si>
  <si>
    <t>Ferskfiskordning åpen kystgruppe</t>
  </si>
  <si>
    <t>Gruppekvote 11 - 14,9 meter hj.lengde</t>
  </si>
  <si>
    <t>Gruppekvote 15 - 20,9 meter hj.lengde</t>
  </si>
  <si>
    <r>
      <t>Bifangstordning under 15 m hj.lengde</t>
    </r>
    <r>
      <rPr>
        <i/>
        <vertAlign val="superscript"/>
        <sz val="10"/>
        <color theme="1"/>
        <rFont val="Calibri"/>
        <family val="2"/>
      </rPr>
      <t>2</t>
    </r>
  </si>
  <si>
    <t xml:space="preserve">  Av den norske kvoten er det avsatt 50 tonn til forsknings- og undervisningsformål</t>
  </si>
  <si>
    <r>
      <t>Rekreasjons- og ungdomsfiske</t>
    </r>
    <r>
      <rPr>
        <b/>
        <vertAlign val="superscript"/>
        <sz val="11"/>
        <color theme="1"/>
        <rFont val="Calibri"/>
        <family val="2"/>
      </rPr>
      <t>4</t>
    </r>
  </si>
  <si>
    <r>
      <t>Rekreasjons- og ungdomsfiske</t>
    </r>
    <r>
      <rPr>
        <b/>
        <vertAlign val="superscript"/>
        <sz val="11"/>
        <color theme="1"/>
        <rFont val="Calibri"/>
        <family val="2"/>
      </rPr>
      <t>2</t>
    </r>
  </si>
  <si>
    <t>RESTKVOTER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</si>
  <si>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Avsetningen til tredjeland og kvotebytte med EU, til sammen 580 tonn, er trukket ut fra norsk kvote</t>
    </r>
  </si>
  <si>
    <r>
      <rPr>
        <vertAlign val="superscript"/>
        <sz val="9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 xml:space="preserve"> Avsetningen til tredjeland 382 tonn, er trukket ut fra norsk kvote</t>
    </r>
  </si>
  <si>
    <r>
      <t>Norge</t>
    </r>
    <r>
      <rPr>
        <vertAlign val="superscript"/>
        <sz val="11"/>
        <color indexed="8"/>
        <rFont val="Calibri"/>
        <family val="2"/>
      </rPr>
      <t>1,2</t>
    </r>
  </si>
  <si>
    <r>
      <t>EU</t>
    </r>
    <r>
      <rPr>
        <vertAlign val="superscript"/>
        <sz val="11"/>
        <color theme="1"/>
        <rFont val="Calibri"/>
        <family val="2"/>
        <scheme val="minor"/>
      </rPr>
      <t>2</t>
    </r>
  </si>
  <si>
    <r>
      <t>Kompensasjon havfiskeflåten</t>
    </r>
    <r>
      <rPr>
        <b/>
        <vertAlign val="superscript"/>
        <sz val="11"/>
        <color theme="1"/>
        <rFont val="Calibri"/>
        <family val="2"/>
      </rPr>
      <t>3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</si>
  <si>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theme="1"/>
        <rFont val="Calibri"/>
        <family val="2"/>
      </rPr>
      <t xml:space="preserve"> Fangst på denne avsetningen føres på fartøygruppene. </t>
    </r>
  </si>
  <si>
    <t>SNABELUER NORD FOR 62°N</t>
  </si>
  <si>
    <r>
      <t>Tredjeland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</si>
  <si>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1 </t>
    </r>
    <r>
      <rPr>
        <sz val="9"/>
        <color theme="1"/>
        <rFont val="Calibri"/>
        <family val="2"/>
      </rPr>
      <t>Av den norske kvoten er det avsatt 13 tonn til forsknings- og undervisningsformål</t>
    </r>
  </si>
  <si>
    <r>
      <rPr>
        <vertAlign val="super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 xml:space="preserve"> Ekstra kvote for forsøk med fangstdokumentasjon inkludert - 595 tonn til Norge og 2 907 tonn til EU</t>
    </r>
  </si>
  <si>
    <t>Tilleggskvoter hav</t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</si>
  <si>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>13 680 tonn avsatt tredjelandskvote er ubenyttet og tilbakeført til norsk kvote, norsk kvote blir da: 414 920 tonn</t>
    </r>
  </si>
  <si>
    <t>Det er avsatt 749 tonn til forsknings- og undervisningssformål, 7 000 tonn til fangst innenfor ungdomsfiskeordningen og rekreasjonsfiske, 3 000 tonn til oppfølging av Kystfiskeutvalget og 500 tonn til innblanding av torsk i loddefisket</t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</si>
  <si>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>930 tonn avsatt tredjelandskvote er ubenyttet og tilbakeført til norsk kvote, norsk kvote blir da: 89 045 tonn</t>
    </r>
  </si>
  <si>
    <t>Det er avsatt 584 tonn til forsknings- og undervisningssformål og 300 tonn til fangst innenfor ungdomsfiskeordningen</t>
  </si>
  <si>
    <r>
      <t>2</t>
    </r>
    <r>
      <rPr>
        <sz val="9"/>
        <color theme="1"/>
        <rFont val="Calibri"/>
        <family val="2"/>
      </rPr>
      <t xml:space="preserve"> Estimert fiske på bifangstordning baseres på beregninger fra Norges Råfisklag, fisket starter 07.09.2015</t>
    </r>
  </si>
  <si>
    <t>Det er avsatt 160 tonn til forsknings- og undervisningssformål, 2 000 tonn til fangst innenfor ungdomsfiskeordningen og reakreasjonsfiske og 350 tonn til agnformål</t>
  </si>
  <si>
    <t>LANDET KVANTUM AV TORSK, HYSE, SEI, BLÅKVEITE OG SNABELUER I 2015</t>
  </si>
  <si>
    <t xml:space="preserve">  Av den norske kvoten er det avsatt 11 tonn til forsknings- og undervisningsformål</t>
  </si>
  <si>
    <r>
      <rPr>
        <vertAlign val="superscript"/>
        <sz val="9"/>
        <color theme="1"/>
        <rFont val="Calibri"/>
        <family val="2"/>
      </rPr>
      <t xml:space="preserve">2 </t>
    </r>
    <r>
      <rPr>
        <sz val="9"/>
        <color theme="1"/>
        <rFont val="Calibri"/>
        <family val="2"/>
      </rPr>
      <t xml:space="preserve">1 230 tonn i Fiskevernsonen ved Svalbard og 1 770 tonn i internasjonalt farvann i Norskehavet </t>
    </r>
  </si>
  <si>
    <t>Inkluderer kun fangst som er oppført som snabeluer på sluttseddel, det er ikke tatt høyde for eventuell feilrapportering av uerart</t>
  </si>
  <si>
    <t>Bonus levendelagring</t>
  </si>
  <si>
    <r>
      <t>Oppfølging av Kystfiskeutvalget</t>
    </r>
    <r>
      <rPr>
        <b/>
        <vertAlign val="superscript"/>
        <sz val="11"/>
        <color theme="1"/>
        <rFont val="Calibri"/>
        <family val="2"/>
      </rPr>
      <t>2</t>
    </r>
  </si>
  <si>
    <r>
      <t>Rekreasjons- og ungdomsfiske</t>
    </r>
    <r>
      <rPr>
        <b/>
        <vertAlign val="superscript"/>
        <sz val="11"/>
        <color theme="1"/>
        <rFont val="Calibri"/>
        <family val="2"/>
      </rPr>
      <t>3</t>
    </r>
  </si>
  <si>
    <r>
      <t>Kompensasjon havfiskeflåten</t>
    </r>
    <r>
      <rPr>
        <b/>
        <vertAlign val="superscript"/>
        <sz val="11"/>
        <color theme="1"/>
        <rFont val="Calibri"/>
        <family val="2"/>
      </rPr>
      <t>4</t>
    </r>
  </si>
  <si>
    <r>
      <rPr>
        <vertAlign val="superscript"/>
        <sz val="9"/>
        <color theme="1"/>
        <rFont val="Calibri"/>
        <family val="2"/>
      </rPr>
      <t>4</t>
    </r>
    <r>
      <rPr>
        <sz val="9"/>
        <color theme="1"/>
        <rFont val="Calibri"/>
        <family val="2"/>
      </rPr>
      <t xml:space="preserve"> Fangst på denne avsetningen føres på fartøygruppene</t>
    </r>
  </si>
  <si>
    <r>
      <t>HERAV FERSKFISKORDNING</t>
    </r>
    <r>
      <rPr>
        <b/>
        <vertAlign val="superscript"/>
        <sz val="12"/>
        <color theme="1"/>
        <rFont val="Calibri"/>
        <family val="2"/>
      </rPr>
      <t>2</t>
    </r>
  </si>
  <si>
    <r>
      <rPr>
        <vertAlign val="superscript"/>
        <sz val="9"/>
        <color theme="1"/>
        <rFont val="Calibri"/>
        <family val="2"/>
      </rPr>
      <t xml:space="preserve">2 </t>
    </r>
    <r>
      <rPr>
        <sz val="9"/>
        <color theme="1"/>
        <rFont val="Calibri"/>
        <family val="2"/>
      </rPr>
      <t>Estimert fiske på ferskfiskordning og kystfiskekvote baseres på beregninger fra Norges Råfisklag, fisket innenfor ferskfiskordningen startet 06.04.2015</t>
    </r>
  </si>
  <si>
    <r>
      <rPr>
        <vertAlign val="superscript"/>
        <sz val="9"/>
        <color theme="1"/>
        <rFont val="Calibri"/>
        <family val="2"/>
      </rPr>
      <t>4</t>
    </r>
    <r>
      <rPr>
        <sz val="9"/>
        <color theme="1"/>
        <rFont val="Calibri"/>
        <family val="2"/>
      </rPr>
      <t xml:space="preserve"> Registrert rekreasjonsfiske utgjør 32 tonn, men det legges til grunn at hele avsetningen tas</t>
    </r>
  </si>
  <si>
    <t xml:space="preserve"> </t>
  </si>
  <si>
    <t>LANDET KVANTUM UKE 23</t>
  </si>
  <si>
    <t>LANDET KVANTUM T.O.M UKE 23</t>
  </si>
  <si>
    <t>LANDET KVANTUM T.O.M. UKE 23 2014</t>
  </si>
  <si>
    <r>
      <t xml:space="preserve">3 </t>
    </r>
    <r>
      <rPr>
        <sz val="9"/>
        <color theme="1"/>
        <rFont val="Calibri"/>
        <family val="2"/>
      </rPr>
      <t>Registrert rekreasjonsfiske utgjør 655</t>
    </r>
    <r>
      <rPr>
        <b/>
        <sz val="9"/>
        <color theme="1"/>
        <rFont val="Calibri"/>
        <family val="2"/>
      </rPr>
      <t xml:space="preserve"> </t>
    </r>
    <r>
      <rPr>
        <sz val="9"/>
        <color theme="1"/>
        <rFont val="Calibri"/>
        <family val="2"/>
      </rPr>
      <t>tonn, men det legges til grunn at hele avsetningen tas</t>
    </r>
  </si>
  <si>
    <r>
      <t>2</t>
    </r>
    <r>
      <rPr>
        <sz val="9"/>
        <color theme="1"/>
        <rFont val="Calibri"/>
        <family val="2"/>
      </rPr>
      <t xml:space="preserve"> Registrert rekreasjonsfiske utgjør 109 tonn, men det legges til grunn at hele avsetningen tas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</si>
</sst>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59" x14ac:knownFonts="1">
    <font>
      <sz val="11"/>
      <color theme="1"/>
      <name val="Calibri"/>
      <family val="2"/>
      <scheme val="minor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1"/>
      <color theme="1"/>
      <name val="Calibri"/>
      <family val="2"/>
    </font>
    <font>
      <sz val="13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i/>
      <sz val="10"/>
      <color theme="1"/>
      <name val="Calibri"/>
      <family val="2"/>
    </font>
    <font>
      <b/>
      <i/>
      <sz val="11"/>
      <color theme="1"/>
      <name val="Calibri"/>
      <family val="2"/>
    </font>
    <font>
      <vertAlign val="superscript"/>
      <sz val="9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vertAlign val="superscript"/>
      <sz val="11"/>
      <color theme="1"/>
      <name val="Calibri"/>
      <family val="2"/>
    </font>
    <font>
      <b/>
      <i/>
      <vertAlign val="superscript"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13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1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sz val="14"/>
      <color theme="1"/>
      <name val="Calibri"/>
      <family val="2"/>
    </font>
    <font>
      <b/>
      <i/>
      <sz val="10"/>
      <color theme="1"/>
      <name val="Calibri"/>
      <family val="2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b/>
      <sz val="20"/>
      <color theme="4" tint="-0.249977111117893"/>
      <name val="Calibri"/>
      <family val="2"/>
    </font>
    <font>
      <b/>
      <sz val="13"/>
      <color theme="5" tint="-0.249977111117893"/>
      <name val="Calibri"/>
      <family val="2"/>
    </font>
    <font>
      <sz val="11"/>
      <color theme="5" tint="-0.249977111117893"/>
      <name val="Calibri"/>
      <family val="2"/>
    </font>
    <font>
      <b/>
      <sz val="13"/>
      <color theme="5" tint="-0.249977111117893"/>
      <name val="Calibri"/>
      <family val="2"/>
      <scheme val="minor"/>
    </font>
    <font>
      <b/>
      <sz val="14"/>
      <color theme="5" tint="-0.249977111117893"/>
      <name val="Calibri"/>
      <family val="2"/>
    </font>
    <font>
      <b/>
      <sz val="14"/>
      <color theme="5" tint="-0.249977111117893"/>
      <name val="Calibri"/>
      <family val="2"/>
      <scheme val="minor"/>
    </font>
    <font>
      <b/>
      <sz val="1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</font>
    <font>
      <i/>
      <vertAlign val="superscript"/>
      <sz val="10"/>
      <color theme="1"/>
      <name val="Calibri"/>
      <family val="2"/>
    </font>
    <font>
      <b/>
      <sz val="9"/>
      <color theme="1"/>
      <name val="Calibri"/>
      <family val="2"/>
    </font>
    <font>
      <i/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slantDashDot">
        <color indexed="64"/>
      </bottom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/>
      <right/>
      <top style="slantDashDot">
        <color indexed="64"/>
      </top>
      <bottom/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 style="double">
        <color indexed="64"/>
      </right>
      <top style="slantDashDot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81">
    <xf numFmtId="0" fontId="0" fillId="0" borderId="0"/>
    <xf numFmtId="43" fontId="17" fillId="0" borderId="0" applyFont="0" applyFill="0" applyBorder="0" applyAlignment="0" applyProtection="0"/>
    <xf numFmtId="0" fontId="19" fillId="3" borderId="26" applyNumberFormat="0" applyAlignment="0" applyProtection="0"/>
    <xf numFmtId="0" fontId="18" fillId="2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27" applyNumberFormat="0" applyFill="0" applyAlignment="0" applyProtection="0"/>
    <xf numFmtId="0" fontId="26" fillId="0" borderId="0"/>
    <xf numFmtId="0" fontId="17" fillId="0" borderId="0"/>
    <xf numFmtId="0" fontId="17" fillId="0" borderId="0"/>
    <xf numFmtId="0" fontId="17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4" applyNumberFormat="0" applyFill="0" applyAlignment="0" applyProtection="0"/>
    <xf numFmtId="0" fontId="46" fillId="0" borderId="45" applyNumberFormat="0" applyFill="0" applyAlignment="0" applyProtection="0"/>
    <xf numFmtId="0" fontId="47" fillId="0" borderId="46" applyNumberFormat="0" applyFill="0" applyAlignment="0" applyProtection="0"/>
    <xf numFmtId="0" fontId="47" fillId="0" borderId="0" applyNumberFormat="0" applyFill="0" applyBorder="0" applyAlignment="0" applyProtection="0"/>
    <xf numFmtId="0" fontId="48" fillId="5" borderId="0" applyNumberFormat="0" applyBorder="0" applyAlignment="0" applyProtection="0"/>
    <xf numFmtId="0" fontId="18" fillId="2" borderId="0" applyNumberFormat="0" applyBorder="0" applyAlignment="0" applyProtection="0"/>
    <xf numFmtId="0" fontId="49" fillId="6" borderId="0" applyNumberFormat="0" applyBorder="0" applyAlignment="0" applyProtection="0"/>
    <xf numFmtId="0" fontId="50" fillId="7" borderId="26" applyNumberFormat="0" applyAlignment="0" applyProtection="0"/>
    <xf numFmtId="0" fontId="51" fillId="3" borderId="47" applyNumberFormat="0" applyAlignment="0" applyProtection="0"/>
    <xf numFmtId="0" fontId="19" fillId="3" borderId="26" applyNumberFormat="0" applyAlignment="0" applyProtection="0"/>
    <xf numFmtId="0" fontId="20" fillId="0" borderId="27" applyNumberFormat="0" applyFill="0" applyAlignment="0" applyProtection="0"/>
    <xf numFmtId="0" fontId="52" fillId="8" borderId="48" applyNumberFormat="0" applyAlignment="0" applyProtection="0"/>
    <xf numFmtId="0" fontId="53" fillId="0" borderId="0" applyNumberFormat="0" applyFill="0" applyBorder="0" applyAlignment="0" applyProtection="0"/>
    <xf numFmtId="0" fontId="17" fillId="9" borderId="49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50" applyNumberFormat="0" applyFill="0" applyAlignment="0" applyProtection="0"/>
    <xf numFmtId="0" fontId="54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54" fillId="33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429">
    <xf numFmtId="0" fontId="0" fillId="0" borderId="0" xfId="0"/>
    <xf numFmtId="0" fontId="7" fillId="0" borderId="20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23" xfId="0" applyFont="1" applyBorder="1" applyAlignment="1">
      <alignment vertical="center"/>
    </xf>
    <xf numFmtId="0" fontId="10" fillId="0" borderId="24" xfId="0" applyFont="1" applyBorder="1" applyAlignment="1">
      <alignment vertical="center"/>
    </xf>
    <xf numFmtId="0" fontId="10" fillId="0" borderId="2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28" fillId="0" borderId="9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20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8" fillId="4" borderId="2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horizontal="right" vertical="center" wrapText="1"/>
    </xf>
    <xf numFmtId="0" fontId="5" fillId="0" borderId="23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20" xfId="0" applyBorder="1" applyAlignment="1">
      <alignment vertical="center"/>
    </xf>
    <xf numFmtId="0" fontId="5" fillId="0" borderId="36" xfId="0" applyFont="1" applyBorder="1" applyAlignment="1">
      <alignment vertical="center"/>
    </xf>
    <xf numFmtId="0" fontId="5" fillId="0" borderId="35" xfId="0" applyFont="1" applyBorder="1" applyAlignment="1">
      <alignment vertical="center"/>
    </xf>
    <xf numFmtId="0" fontId="33" fillId="0" borderId="9" xfId="0" applyFont="1" applyBorder="1" applyAlignment="1">
      <alignment vertical="center"/>
    </xf>
    <xf numFmtId="0" fontId="33" fillId="0" borderId="0" xfId="0" applyFont="1" applyBorder="1" applyAlignment="1">
      <alignment vertical="center"/>
    </xf>
    <xf numFmtId="0" fontId="9" fillId="0" borderId="24" xfId="0" applyFont="1" applyBorder="1" applyAlignment="1">
      <alignment vertical="center"/>
    </xf>
    <xf numFmtId="0" fontId="7" fillId="0" borderId="24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0" fontId="0" fillId="0" borderId="38" xfId="0" applyBorder="1" applyAlignment="1">
      <alignment vertical="center"/>
    </xf>
    <xf numFmtId="3" fontId="0" fillId="0" borderId="40" xfId="0" applyNumberFormat="1" applyBorder="1" applyAlignment="1">
      <alignment vertical="center"/>
    </xf>
    <xf numFmtId="0" fontId="0" fillId="0" borderId="35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29" fillId="0" borderId="20" xfId="0" applyFont="1" applyFill="1" applyBorder="1" applyAlignment="1">
      <alignment vertical="center"/>
    </xf>
    <xf numFmtId="0" fontId="0" fillId="0" borderId="2" xfId="0" applyBorder="1" applyAlignment="1">
      <alignment vertical="center"/>
    </xf>
    <xf numFmtId="3" fontId="0" fillId="0" borderId="2" xfId="0" applyNumberFormat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7" fillId="0" borderId="9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0" xfId="0" applyFont="1" applyBorder="1" applyAlignment="1">
      <alignment horizontal="center" vertical="center"/>
    </xf>
    <xf numFmtId="164" fontId="0" fillId="0" borderId="20" xfId="1" applyNumberFormat="1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39" fillId="0" borderId="0" xfId="0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0" fontId="41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24" fillId="0" borderId="0" xfId="0" applyFont="1" applyFill="1" applyBorder="1" applyAlignment="1">
      <alignment horizontal="left" vertical="center" wrapText="1"/>
    </xf>
    <xf numFmtId="3" fontId="24" fillId="0" borderId="0" xfId="0" applyNumberFormat="1" applyFont="1" applyFill="1" applyBorder="1" applyAlignment="1">
      <alignment horizontal="right" vertical="center" wrapText="1"/>
    </xf>
    <xf numFmtId="0" fontId="0" fillId="0" borderId="24" xfId="0" applyFill="1" applyBorder="1" applyAlignment="1">
      <alignment vertical="center"/>
    </xf>
    <xf numFmtId="0" fontId="7" fillId="0" borderId="20" xfId="0" applyFont="1" applyBorder="1" applyAlignment="1">
      <alignment vertical="center"/>
    </xf>
    <xf numFmtId="0" fontId="24" fillId="4" borderId="34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20" xfId="0" applyFont="1" applyBorder="1" applyAlignment="1">
      <alignment vertical="center"/>
    </xf>
    <xf numFmtId="0" fontId="28" fillId="0" borderId="9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4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3" fontId="25" fillId="0" borderId="0" xfId="0" applyNumberFormat="1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7" fillId="0" borderId="9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0" xfId="0" applyFont="1" applyBorder="1" applyAlignment="1">
      <alignment horizontal="center" vertical="center"/>
    </xf>
    <xf numFmtId="0" fontId="0" fillId="0" borderId="35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4" fillId="0" borderId="9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8" fillId="0" borderId="20" xfId="0" applyFont="1" applyBorder="1" applyAlignment="1">
      <alignment vertical="center"/>
    </xf>
    <xf numFmtId="0" fontId="24" fillId="4" borderId="42" xfId="0" applyFont="1" applyFill="1" applyBorder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23" fillId="0" borderId="20" xfId="0" applyFont="1" applyBorder="1" applyAlignment="1">
      <alignment vertical="center"/>
    </xf>
    <xf numFmtId="0" fontId="23" fillId="0" borderId="0" xfId="0" applyFont="1" applyAlignment="1">
      <alignment vertical="center"/>
    </xf>
    <xf numFmtId="164" fontId="24" fillId="0" borderId="0" xfId="1" applyNumberFormat="1" applyFont="1" applyFill="1" applyBorder="1" applyAlignment="1">
      <alignment vertical="center" wrapText="1"/>
    </xf>
    <xf numFmtId="0" fontId="23" fillId="0" borderId="9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horizontal="right" vertical="center" indent="1"/>
    </xf>
    <xf numFmtId="3" fontId="0" fillId="0" borderId="39" xfId="0" applyNumberFormat="1" applyBorder="1" applyAlignment="1">
      <alignment horizontal="right" vertical="center" indent="1"/>
    </xf>
    <xf numFmtId="3" fontId="0" fillId="0" borderId="41" xfId="0" applyNumberFormat="1" applyBorder="1" applyAlignment="1">
      <alignment horizontal="right" vertical="center" indent="1"/>
    </xf>
    <xf numFmtId="3" fontId="0" fillId="0" borderId="3" xfId="0" applyNumberFormat="1" applyBorder="1" applyAlignment="1">
      <alignment horizontal="right" vertical="center" indent="1"/>
    </xf>
    <xf numFmtId="3" fontId="0" fillId="0" borderId="40" xfId="0" applyNumberFormat="1" applyBorder="1" applyAlignment="1">
      <alignment horizontal="right" vertical="center" indent="1"/>
    </xf>
    <xf numFmtId="3" fontId="0" fillId="0" borderId="0" xfId="0" applyNumberFormat="1" applyBorder="1" applyAlignment="1">
      <alignment horizontal="right" vertical="center" indent="1"/>
    </xf>
    <xf numFmtId="3" fontId="0" fillId="0" borderId="39" xfId="0" applyNumberFormat="1" applyFont="1" applyBorder="1" applyAlignment="1">
      <alignment horizontal="right" vertical="center" indent="1"/>
    </xf>
    <xf numFmtId="3" fontId="0" fillId="0" borderId="41" xfId="0" applyNumberFormat="1" applyFont="1" applyBorder="1" applyAlignment="1">
      <alignment horizontal="right" vertical="center" indent="1"/>
    </xf>
    <xf numFmtId="3" fontId="0" fillId="0" borderId="3" xfId="0" applyNumberFormat="1" applyFont="1" applyBorder="1" applyAlignment="1">
      <alignment horizontal="right" vertical="center" indent="1"/>
    </xf>
    <xf numFmtId="3" fontId="10" fillId="0" borderId="0" xfId="0" applyNumberFormat="1" applyFont="1" applyBorder="1" applyAlignment="1">
      <alignment vertical="center" wrapText="1"/>
    </xf>
    <xf numFmtId="3" fontId="7" fillId="0" borderId="0" xfId="0" applyNumberFormat="1" applyFont="1" applyBorder="1" applyAlignment="1">
      <alignment vertical="center"/>
    </xf>
    <xf numFmtId="3" fontId="10" fillId="0" borderId="24" xfId="0" applyNumberFormat="1" applyFont="1" applyBorder="1" applyAlignment="1">
      <alignment vertical="center"/>
    </xf>
    <xf numFmtId="3" fontId="5" fillId="0" borderId="24" xfId="0" applyNumberFormat="1" applyFont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4" fillId="4" borderId="4" xfId="0" applyFont="1" applyFill="1" applyBorder="1" applyAlignment="1">
      <alignment horizontal="center" vertical="center" wrapText="1"/>
    </xf>
    <xf numFmtId="0" fontId="22" fillId="0" borderId="33" xfId="0" applyFont="1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29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0" fillId="0" borderId="30" xfId="0" applyFont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4" fillId="4" borderId="1" xfId="0" applyFont="1" applyFill="1" applyBorder="1" applyAlignment="1">
      <alignment horizontal="left" vertical="center" wrapText="1"/>
    </xf>
    <xf numFmtId="0" fontId="24" fillId="4" borderId="43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7" fillId="0" borderId="20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3" fontId="5" fillId="0" borderId="20" xfId="0" applyNumberFormat="1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/>
    </xf>
    <xf numFmtId="0" fontId="10" fillId="0" borderId="23" xfId="0" applyFont="1" applyBorder="1" applyAlignment="1">
      <alignment vertical="center"/>
    </xf>
    <xf numFmtId="0" fontId="10" fillId="0" borderId="24" xfId="0" applyFont="1" applyBorder="1" applyAlignment="1">
      <alignment vertical="center"/>
    </xf>
    <xf numFmtId="0" fontId="10" fillId="0" borderId="2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0" fillId="0" borderId="10" xfId="0" applyBorder="1" applyAlignment="1">
      <alignment vertical="center"/>
    </xf>
    <xf numFmtId="3" fontId="0" fillId="0" borderId="10" xfId="0" applyNumberFormat="1" applyBorder="1" applyAlignment="1">
      <alignment vertical="center"/>
    </xf>
    <xf numFmtId="0" fontId="7" fillId="0" borderId="10" xfId="0" applyFont="1" applyBorder="1" applyAlignment="1">
      <alignment vertical="center" wrapText="1"/>
    </xf>
    <xf numFmtId="0" fontId="28" fillId="0" borderId="9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20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23" fillId="0" borderId="33" xfId="0" applyFont="1" applyBorder="1" applyAlignment="1">
      <alignment vertical="center" wrapText="1"/>
    </xf>
    <xf numFmtId="0" fontId="23" fillId="0" borderId="29" xfId="0" applyFont="1" applyBorder="1" applyAlignment="1">
      <alignment vertical="center" wrapText="1"/>
    </xf>
    <xf numFmtId="0" fontId="23" fillId="0" borderId="30" xfId="0" applyFont="1" applyBorder="1" applyAlignment="1">
      <alignment vertical="center" wrapText="1"/>
    </xf>
    <xf numFmtId="0" fontId="23" fillId="0" borderId="37" xfId="0" applyFont="1" applyBorder="1" applyAlignment="1">
      <alignment vertical="center" wrapText="1"/>
    </xf>
    <xf numFmtId="0" fontId="29" fillId="0" borderId="9" xfId="0" applyFont="1" applyBorder="1" applyAlignment="1">
      <alignment vertical="center"/>
    </xf>
    <xf numFmtId="0" fontId="11" fillId="0" borderId="29" xfId="0" applyFont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23" fillId="0" borderId="1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3" fontId="8" fillId="0" borderId="24" xfId="0" applyNumberFormat="1" applyFont="1" applyFill="1" applyBorder="1" applyAlignment="1">
      <alignment horizontal="right" vertical="center" wrapText="1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7" fillId="0" borderId="25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horizontal="right" vertical="center" indent="1"/>
    </xf>
    <xf numFmtId="3" fontId="5" fillId="0" borderId="5" xfId="0" applyNumberFormat="1" applyFont="1" applyFill="1" applyBorder="1" applyAlignment="1">
      <alignment horizontal="right" vertical="center" indent="1"/>
    </xf>
    <xf numFmtId="3" fontId="5" fillId="0" borderId="6" xfId="0" applyNumberFormat="1" applyFont="1" applyFill="1" applyBorder="1" applyAlignment="1">
      <alignment horizontal="right" vertical="center" indent="1"/>
    </xf>
    <xf numFmtId="3" fontId="5" fillId="0" borderId="1" xfId="0" applyNumberFormat="1" applyFont="1" applyFill="1" applyBorder="1" applyAlignment="1">
      <alignment horizontal="right" vertical="center" indent="1"/>
    </xf>
    <xf numFmtId="3" fontId="5" fillId="0" borderId="5" xfId="0" applyNumberFormat="1" applyFont="1" applyBorder="1" applyAlignment="1">
      <alignment horizontal="right" vertical="center" indent="1"/>
    </xf>
    <xf numFmtId="3" fontId="5" fillId="0" borderId="1" xfId="0" applyNumberFormat="1" applyFont="1" applyBorder="1" applyAlignment="1">
      <alignment horizontal="right" vertical="center" indent="1"/>
    </xf>
    <xf numFmtId="3" fontId="5" fillId="0" borderId="4" xfId="0" applyNumberFormat="1" applyFont="1" applyBorder="1" applyAlignment="1">
      <alignment horizontal="right" vertical="center" indent="1"/>
    </xf>
    <xf numFmtId="3" fontId="10" fillId="0" borderId="0" xfId="0" applyNumberFormat="1" applyFont="1" applyBorder="1" applyAlignment="1">
      <alignment vertical="center" wrapText="1"/>
    </xf>
    <xf numFmtId="3" fontId="7" fillId="0" borderId="0" xfId="0" applyNumberFormat="1" applyFont="1" applyBorder="1" applyAlignment="1">
      <alignment vertical="center"/>
    </xf>
    <xf numFmtId="3" fontId="0" fillId="0" borderId="1" xfId="0" applyNumberFormat="1" applyFont="1" applyBorder="1" applyAlignment="1">
      <alignment horizontal="right" vertical="center" indent="1"/>
    </xf>
    <xf numFmtId="0" fontId="23" fillId="0" borderId="33" xfId="0" applyFont="1" applyFill="1" applyBorder="1" applyAlignment="1">
      <alignment vertical="center" wrapText="1"/>
    </xf>
    <xf numFmtId="0" fontId="5" fillId="0" borderId="29" xfId="0" applyFont="1" applyFill="1" applyBorder="1" applyAlignment="1">
      <alignment vertical="center" wrapText="1"/>
    </xf>
    <xf numFmtId="0" fontId="5" fillId="0" borderId="30" xfId="0" applyFont="1" applyFill="1" applyBorder="1" applyAlignment="1">
      <alignment vertical="center" wrapText="1"/>
    </xf>
    <xf numFmtId="0" fontId="12" fillId="0" borderId="29" xfId="0" applyFont="1" applyFill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30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vertical="center" wrapText="1"/>
    </xf>
    <xf numFmtId="3" fontId="7" fillId="0" borderId="24" xfId="0" applyNumberFormat="1" applyFont="1" applyBorder="1" applyAlignment="1">
      <alignment vertical="center"/>
    </xf>
    <xf numFmtId="3" fontId="29" fillId="0" borderId="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3" fontId="28" fillId="0" borderId="0" xfId="0" applyNumberFormat="1" applyFont="1" applyBorder="1" applyAlignment="1">
      <alignment vertical="center"/>
    </xf>
    <xf numFmtId="0" fontId="5" fillId="0" borderId="29" xfId="0" applyFont="1" applyBorder="1" applyAlignment="1">
      <alignment vertical="center" wrapText="1"/>
    </xf>
    <xf numFmtId="0" fontId="5" fillId="0" borderId="30" xfId="0" applyFont="1" applyBorder="1" applyAlignment="1">
      <alignment vertical="center" wrapText="1"/>
    </xf>
    <xf numFmtId="0" fontId="11" fillId="0" borderId="29" xfId="0" applyFont="1" applyBorder="1" applyAlignment="1">
      <alignment vertical="center" wrapText="1"/>
    </xf>
    <xf numFmtId="0" fontId="12" fillId="0" borderId="29" xfId="0" applyFont="1" applyBorder="1" applyAlignment="1">
      <alignment vertical="center" wrapText="1"/>
    </xf>
    <xf numFmtId="0" fontId="12" fillId="0" borderId="30" xfId="0" applyFont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/>
    </xf>
    <xf numFmtId="3" fontId="22" fillId="0" borderId="32" xfId="1" applyNumberFormat="1" applyFont="1" applyFill="1" applyBorder="1" applyAlignment="1">
      <alignment vertical="center"/>
    </xf>
    <xf numFmtId="3" fontId="22" fillId="0" borderId="31" xfId="1" applyNumberFormat="1" applyFont="1" applyFill="1" applyBorder="1" applyAlignment="1">
      <alignment vertical="center"/>
    </xf>
    <xf numFmtId="3" fontId="24" fillId="4" borderId="32" xfId="1" applyNumberFormat="1" applyFont="1" applyFill="1" applyBorder="1" applyAlignment="1">
      <alignment vertical="center" wrapText="1"/>
    </xf>
    <xf numFmtId="3" fontId="8" fillId="4" borderId="52" xfId="0" applyNumberFormat="1" applyFont="1" applyFill="1" applyBorder="1" applyAlignment="1">
      <alignment vertical="center" wrapText="1"/>
    </xf>
    <xf numFmtId="0" fontId="5" fillId="0" borderId="41" xfId="0" applyFont="1" applyBorder="1" applyAlignment="1">
      <alignment vertical="center"/>
    </xf>
    <xf numFmtId="0" fontId="5" fillId="0" borderId="38" xfId="0" applyFont="1" applyBorder="1" applyAlignment="1">
      <alignment vertical="center"/>
    </xf>
    <xf numFmtId="0" fontId="8" fillId="4" borderId="57" xfId="0" applyFont="1" applyFill="1" applyBorder="1" applyAlignment="1">
      <alignment horizontal="center" vertical="center" wrapText="1"/>
    </xf>
    <xf numFmtId="3" fontId="0" fillId="0" borderId="20" xfId="0" applyNumberFormat="1" applyFont="1" applyBorder="1" applyAlignment="1">
      <alignment vertical="center"/>
    </xf>
    <xf numFmtId="0" fontId="0" fillId="0" borderId="0" xfId="0" applyBorder="1"/>
    <xf numFmtId="0" fontId="40" fillId="0" borderId="0" xfId="0" applyFont="1" applyBorder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164" fontId="0" fillId="0" borderId="0" xfId="1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4" borderId="16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52" xfId="0" applyFont="1" applyFill="1" applyBorder="1" applyAlignment="1">
      <alignment horizontal="center" vertical="center"/>
    </xf>
    <xf numFmtId="3" fontId="8" fillId="4" borderId="32" xfId="0" applyNumberFormat="1" applyFont="1" applyFill="1" applyBorder="1" applyAlignment="1">
      <alignment vertical="center" wrapText="1"/>
    </xf>
    <xf numFmtId="3" fontId="8" fillId="4" borderId="17" xfId="0" applyNumberFormat="1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left" vertical="center" wrapText="1"/>
    </xf>
    <xf numFmtId="3" fontId="8" fillId="4" borderId="16" xfId="0" applyNumberFormat="1" applyFont="1" applyFill="1" applyBorder="1" applyAlignment="1">
      <alignment vertical="center" wrapText="1"/>
    </xf>
    <xf numFmtId="0" fontId="10" fillId="0" borderId="0" xfId="0" applyFont="1" applyBorder="1" applyAlignment="1">
      <alignment vertical="top" wrapText="1"/>
    </xf>
    <xf numFmtId="0" fontId="10" fillId="0" borderId="0" xfId="0" applyFont="1" applyFill="1" applyAlignment="1">
      <alignment vertical="center"/>
    </xf>
    <xf numFmtId="0" fontId="10" fillId="0" borderId="4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/>
    </xf>
    <xf numFmtId="3" fontId="10" fillId="0" borderId="24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38" fillId="0" borderId="0" xfId="0" applyFont="1" applyBorder="1" applyAlignment="1">
      <alignment horizontal="center" vertical="center"/>
    </xf>
    <xf numFmtId="0" fontId="7" fillId="0" borderId="24" xfId="0" applyFont="1" applyFill="1" applyBorder="1" applyAlignment="1">
      <alignment vertical="center" wrapText="1"/>
    </xf>
    <xf numFmtId="3" fontId="24" fillId="4" borderId="3" xfId="1" applyNumberFormat="1" applyFont="1" applyFill="1" applyBorder="1" applyAlignment="1">
      <alignment vertical="center" wrapText="1"/>
    </xf>
    <xf numFmtId="3" fontId="8" fillId="4" borderId="3" xfId="0" applyNumberFormat="1" applyFont="1" applyFill="1" applyBorder="1" applyAlignment="1">
      <alignment vertical="center" wrapText="1"/>
    </xf>
    <xf numFmtId="0" fontId="0" fillId="0" borderId="24" xfId="0" applyBorder="1"/>
    <xf numFmtId="0" fontId="5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7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42" fillId="0" borderId="0" xfId="0" applyFont="1" applyAlignment="1"/>
    <xf numFmtId="0" fontId="41" fillId="0" borderId="0" xfId="0" applyFont="1" applyAlignment="1"/>
    <xf numFmtId="0" fontId="10" fillId="0" borderId="8" xfId="0" applyFont="1" applyBorder="1" applyAlignment="1">
      <alignment vertical="center"/>
    </xf>
    <xf numFmtId="0" fontId="8" fillId="4" borderId="2" xfId="0" applyFont="1" applyFill="1" applyBorder="1" applyAlignment="1">
      <alignment horizontal="center" vertical="center" wrapText="1"/>
    </xf>
    <xf numFmtId="0" fontId="23" fillId="0" borderId="53" xfId="0" applyFont="1" applyBorder="1" applyAlignment="1">
      <alignment vertical="center" wrapText="1"/>
    </xf>
    <xf numFmtId="0" fontId="5" fillId="0" borderId="54" xfId="0" applyFont="1" applyBorder="1" applyAlignment="1">
      <alignment vertical="center" wrapText="1"/>
    </xf>
    <xf numFmtId="0" fontId="5" fillId="0" borderId="55" xfId="0" applyFont="1" applyBorder="1" applyAlignment="1">
      <alignment vertical="center" wrapText="1"/>
    </xf>
    <xf numFmtId="0" fontId="23" fillId="0" borderId="35" xfId="0" applyFont="1" applyBorder="1" applyAlignment="1">
      <alignment vertical="center" wrapText="1"/>
    </xf>
    <xf numFmtId="0" fontId="23" fillId="0" borderId="2" xfId="0" applyFont="1" applyBorder="1" applyAlignment="1">
      <alignment vertical="center" wrapText="1"/>
    </xf>
    <xf numFmtId="0" fontId="12" fillId="0" borderId="56" xfId="0" applyFont="1" applyBorder="1" applyAlignment="1">
      <alignment vertical="center" wrapText="1"/>
    </xf>
    <xf numFmtId="0" fontId="11" fillId="0" borderId="54" xfId="0" applyFont="1" applyBorder="1" applyAlignment="1">
      <alignment vertical="center" wrapText="1"/>
    </xf>
    <xf numFmtId="0" fontId="12" fillId="0" borderId="54" xfId="0" applyFont="1" applyBorder="1" applyAlignment="1">
      <alignment vertical="center" wrapText="1"/>
    </xf>
    <xf numFmtId="0" fontId="12" fillId="0" borderId="55" xfId="0" applyFont="1" applyBorder="1" applyAlignment="1">
      <alignment vertical="center" wrapText="1"/>
    </xf>
    <xf numFmtId="0" fontId="23" fillId="0" borderId="63" xfId="0" applyFont="1" applyBorder="1" applyAlignment="1">
      <alignment vertical="center" wrapText="1"/>
    </xf>
    <xf numFmtId="0" fontId="24" fillId="4" borderId="65" xfId="0" applyFont="1" applyFill="1" applyBorder="1" applyAlignment="1">
      <alignment vertical="center"/>
    </xf>
    <xf numFmtId="3" fontId="22" fillId="0" borderId="3" xfId="1" applyNumberFormat="1" applyFont="1" applyFill="1" applyBorder="1" applyAlignment="1">
      <alignment vertical="center"/>
    </xf>
    <xf numFmtId="3" fontId="22" fillId="0" borderId="64" xfId="1" applyNumberFormat="1" applyFont="1" applyFill="1" applyBorder="1" applyAlignment="1">
      <alignment vertical="center"/>
    </xf>
    <xf numFmtId="3" fontId="23" fillId="0" borderId="62" xfId="0" applyNumberFormat="1" applyFont="1" applyBorder="1" applyAlignment="1">
      <alignment vertical="center" wrapText="1"/>
    </xf>
    <xf numFmtId="3" fontId="23" fillId="0" borderId="16" xfId="0" applyNumberFormat="1" applyFont="1" applyBorder="1" applyAlignment="1">
      <alignment vertical="center" wrapText="1"/>
    </xf>
    <xf numFmtId="3" fontId="23" fillId="0" borderId="61" xfId="0" applyNumberFormat="1" applyFont="1" applyBorder="1" applyAlignment="1">
      <alignment vertical="center" wrapText="1"/>
    </xf>
    <xf numFmtId="3" fontId="23" fillId="0" borderId="2" xfId="0" applyNumberFormat="1" applyFont="1" applyBorder="1" applyAlignment="1">
      <alignment vertical="center" wrapText="1"/>
    </xf>
    <xf numFmtId="3" fontId="23" fillId="0" borderId="17" xfId="0" applyNumberFormat="1" applyFont="1" applyBorder="1" applyAlignment="1">
      <alignment vertical="center" wrapText="1"/>
    </xf>
    <xf numFmtId="3" fontId="23" fillId="0" borderId="60" xfId="0" applyNumberFormat="1" applyFont="1" applyBorder="1" applyAlignment="1">
      <alignment vertical="center" wrapText="1"/>
    </xf>
    <xf numFmtId="3" fontId="23" fillId="0" borderId="53" xfId="0" applyNumberFormat="1" applyFont="1" applyBorder="1" applyAlignment="1">
      <alignment vertical="center" wrapText="1"/>
    </xf>
    <xf numFmtId="3" fontId="11" fillId="0" borderId="54" xfId="0" applyNumberFormat="1" applyFont="1" applyBorder="1" applyAlignment="1">
      <alignment vertical="center" wrapText="1"/>
    </xf>
    <xf numFmtId="3" fontId="8" fillId="4" borderId="2" xfId="0" applyNumberFormat="1" applyFont="1" applyFill="1" applyBorder="1" applyAlignment="1">
      <alignment vertical="center" wrapText="1"/>
    </xf>
    <xf numFmtId="3" fontId="23" fillId="0" borderId="24" xfId="0" applyNumberFormat="1" applyFont="1" applyBorder="1" applyAlignment="1">
      <alignment vertical="center" wrapText="1"/>
    </xf>
    <xf numFmtId="0" fontId="23" fillId="0" borderId="4" xfId="0" applyFont="1" applyBorder="1" applyAlignment="1">
      <alignment vertical="center" wrapText="1"/>
    </xf>
    <xf numFmtId="3" fontId="23" fillId="0" borderId="28" xfId="0" applyNumberFormat="1" applyFont="1" applyBorder="1" applyAlignment="1">
      <alignment vertical="center" wrapText="1"/>
    </xf>
    <xf numFmtId="3" fontId="23" fillId="0" borderId="51" xfId="0" applyNumberFormat="1" applyFont="1" applyBorder="1" applyAlignment="1">
      <alignment vertical="center" wrapText="1"/>
    </xf>
    <xf numFmtId="3" fontId="11" fillId="0" borderId="66" xfId="0" applyNumberFormat="1" applyFont="1" applyFill="1" applyBorder="1" applyAlignment="1">
      <alignment vertical="center" wrapText="1"/>
    </xf>
    <xf numFmtId="3" fontId="23" fillId="0" borderId="16" xfId="0" applyNumberFormat="1" applyFont="1" applyFill="1" applyBorder="1" applyAlignment="1">
      <alignment vertical="center" wrapText="1"/>
    </xf>
    <xf numFmtId="3" fontId="11" fillId="0" borderId="67" xfId="0" applyNumberFormat="1" applyFont="1" applyFill="1" applyBorder="1" applyAlignment="1">
      <alignment vertical="center" wrapText="1"/>
    </xf>
    <xf numFmtId="3" fontId="23" fillId="0" borderId="17" xfId="0" applyNumberFormat="1" applyFont="1" applyFill="1" applyBorder="1" applyAlignment="1">
      <alignment vertical="center" wrapText="1"/>
    </xf>
    <xf numFmtId="3" fontId="5" fillId="0" borderId="66" xfId="0" applyNumberFormat="1" applyFont="1" applyBorder="1" applyAlignment="1">
      <alignment vertical="center" wrapText="1"/>
    </xf>
    <xf numFmtId="3" fontId="5" fillId="0" borderId="58" xfId="0" applyNumberFormat="1" applyFont="1" applyBorder="1" applyAlignment="1">
      <alignment vertical="center" wrapText="1"/>
    </xf>
    <xf numFmtId="3" fontId="12" fillId="0" borderId="66" xfId="0" applyNumberFormat="1" applyFont="1" applyBorder="1" applyAlignment="1">
      <alignment vertical="center" wrapText="1"/>
    </xf>
    <xf numFmtId="3" fontId="12" fillId="0" borderId="58" xfId="0" applyNumberFormat="1" applyFont="1" applyBorder="1" applyAlignment="1">
      <alignment vertical="center" wrapText="1"/>
    </xf>
    <xf numFmtId="3" fontId="5" fillId="0" borderId="67" xfId="0" applyNumberFormat="1" applyFont="1" applyBorder="1" applyAlignment="1">
      <alignment vertical="center" wrapText="1"/>
    </xf>
    <xf numFmtId="3" fontId="5" fillId="0" borderId="59" xfId="0" applyNumberFormat="1" applyFont="1" applyBorder="1" applyAlignment="1">
      <alignment vertical="center" wrapText="1"/>
    </xf>
    <xf numFmtId="3" fontId="12" fillId="0" borderId="67" xfId="0" applyNumberFormat="1" applyFont="1" applyBorder="1" applyAlignment="1">
      <alignment vertical="center" wrapText="1"/>
    </xf>
    <xf numFmtId="3" fontId="12" fillId="0" borderId="59" xfId="0" applyNumberFormat="1" applyFont="1" applyBorder="1" applyAlignment="1">
      <alignment vertical="center" wrapText="1"/>
    </xf>
    <xf numFmtId="3" fontId="23" fillId="0" borderId="68" xfId="0" applyNumberFormat="1" applyFont="1" applyBorder="1" applyAlignment="1">
      <alignment vertical="center" wrapText="1"/>
    </xf>
    <xf numFmtId="3" fontId="12" fillId="0" borderId="74" xfId="0" applyNumberFormat="1" applyFont="1" applyFill="1" applyBorder="1" applyAlignment="1">
      <alignment vertical="center" wrapText="1"/>
    </xf>
    <xf numFmtId="3" fontId="55" fillId="0" borderId="66" xfId="0" applyNumberFormat="1" applyFont="1" applyBorder="1" applyAlignment="1">
      <alignment vertical="center" wrapText="1"/>
    </xf>
    <xf numFmtId="3" fontId="23" fillId="0" borderId="76" xfId="0" applyNumberFormat="1" applyFont="1" applyBorder="1" applyAlignment="1">
      <alignment vertical="center" wrapText="1"/>
    </xf>
    <xf numFmtId="3" fontId="12" fillId="0" borderId="75" xfId="0" applyNumberFormat="1" applyFont="1" applyFill="1" applyBorder="1" applyAlignment="1">
      <alignment vertical="center" wrapText="1"/>
    </xf>
    <xf numFmtId="3" fontId="55" fillId="0" borderId="67" xfId="0" applyNumberFormat="1" applyFont="1" applyBorder="1" applyAlignment="1">
      <alignment vertical="center" wrapText="1"/>
    </xf>
    <xf numFmtId="3" fontId="22" fillId="0" borderId="61" xfId="0" applyNumberFormat="1" applyFont="1" applyFill="1" applyBorder="1" applyAlignment="1">
      <alignment vertical="center"/>
    </xf>
    <xf numFmtId="3" fontId="0" fillId="0" borderId="67" xfId="0" applyNumberFormat="1" applyFont="1" applyFill="1" applyBorder="1" applyAlignment="1">
      <alignment vertical="center"/>
    </xf>
    <xf numFmtId="3" fontId="0" fillId="0" borderId="60" xfId="0" applyNumberFormat="1" applyFont="1" applyFill="1" applyBorder="1" applyAlignment="1">
      <alignment vertical="center"/>
    </xf>
    <xf numFmtId="3" fontId="22" fillId="0" borderId="60" xfId="0" applyNumberFormat="1" applyFont="1" applyFill="1" applyBorder="1" applyAlignment="1">
      <alignment vertical="center"/>
    </xf>
    <xf numFmtId="3" fontId="0" fillId="0" borderId="59" xfId="0" applyNumberFormat="1" applyFont="1" applyFill="1" applyBorder="1" applyAlignment="1">
      <alignment vertical="center"/>
    </xf>
    <xf numFmtId="3" fontId="22" fillId="0" borderId="17" xfId="0" applyNumberFormat="1" applyFont="1" applyFill="1" applyBorder="1" applyAlignment="1">
      <alignment vertical="center"/>
    </xf>
    <xf numFmtId="3" fontId="23" fillId="0" borderId="71" xfId="0" applyNumberFormat="1" applyFont="1" applyFill="1" applyBorder="1" applyAlignment="1">
      <alignment vertical="center" wrapText="1"/>
    </xf>
    <xf numFmtId="3" fontId="5" fillId="0" borderId="72" xfId="0" applyNumberFormat="1" applyFont="1" applyFill="1" applyBorder="1" applyAlignment="1">
      <alignment vertical="center" wrapText="1"/>
    </xf>
    <xf numFmtId="3" fontId="5" fillId="0" borderId="73" xfId="0" applyNumberFormat="1" applyFont="1" applyFill="1" applyBorder="1" applyAlignment="1">
      <alignment vertical="center" wrapText="1"/>
    </xf>
    <xf numFmtId="3" fontId="12" fillId="0" borderId="72" xfId="0" applyNumberFormat="1" applyFont="1" applyFill="1" applyBorder="1" applyAlignment="1">
      <alignment vertical="center" wrapText="1"/>
    </xf>
    <xf numFmtId="3" fontId="11" fillId="0" borderId="72" xfId="0" applyNumberFormat="1" applyFont="1" applyFill="1" applyBorder="1" applyAlignment="1">
      <alignment vertical="center" wrapText="1"/>
    </xf>
    <xf numFmtId="3" fontId="11" fillId="0" borderId="73" xfId="0" applyNumberFormat="1" applyFont="1" applyFill="1" applyBorder="1" applyAlignment="1">
      <alignment vertical="center" wrapText="1"/>
    </xf>
    <xf numFmtId="3" fontId="23" fillId="0" borderId="32" xfId="0" applyNumberFormat="1" applyFont="1" applyFill="1" applyBorder="1" applyAlignment="1">
      <alignment vertical="center" wrapText="1"/>
    </xf>
    <xf numFmtId="3" fontId="5" fillId="0" borderId="54" xfId="0" applyNumberFormat="1" applyFont="1" applyBorder="1" applyAlignment="1">
      <alignment vertical="center" wrapText="1"/>
    </xf>
    <xf numFmtId="3" fontId="5" fillId="0" borderId="55" xfId="0" applyNumberFormat="1" applyFont="1" applyBorder="1" applyAlignment="1">
      <alignment vertical="center" wrapText="1"/>
    </xf>
    <xf numFmtId="3" fontId="23" fillId="0" borderId="2" xfId="0" applyNumberFormat="1" applyFont="1" applyFill="1" applyBorder="1" applyAlignment="1">
      <alignment vertical="center" wrapText="1"/>
    </xf>
    <xf numFmtId="3" fontId="11" fillId="0" borderId="54" xfId="0" applyNumberFormat="1" applyFont="1" applyFill="1" applyBorder="1" applyAlignment="1">
      <alignment vertical="center" wrapText="1"/>
    </xf>
    <xf numFmtId="3" fontId="12" fillId="0" borderId="54" xfId="0" applyNumberFormat="1" applyFont="1" applyBorder="1" applyAlignment="1">
      <alignment vertical="center" wrapText="1"/>
    </xf>
    <xf numFmtId="3" fontId="12" fillId="0" borderId="55" xfId="0" applyNumberFormat="1" applyFont="1" applyBorder="1" applyAlignment="1">
      <alignment vertical="center" wrapText="1"/>
    </xf>
    <xf numFmtId="3" fontId="22" fillId="0" borderId="53" xfId="0" applyNumberFormat="1" applyFont="1" applyFill="1" applyBorder="1" applyAlignment="1">
      <alignment vertical="center"/>
    </xf>
    <xf numFmtId="3" fontId="0" fillId="0" borderId="54" xfId="0" applyNumberFormat="1" applyFont="1" applyFill="1" applyBorder="1" applyAlignment="1">
      <alignment vertical="center"/>
    </xf>
    <xf numFmtId="3" fontId="0" fillId="0" borderId="63" xfId="0" applyNumberFormat="1" applyFont="1" applyFill="1" applyBorder="1" applyAlignment="1">
      <alignment vertical="center"/>
    </xf>
    <xf numFmtId="3" fontId="22" fillId="0" borderId="63" xfId="0" applyNumberFormat="1" applyFont="1" applyFill="1" applyBorder="1" applyAlignment="1">
      <alignment vertical="center"/>
    </xf>
    <xf numFmtId="3" fontId="0" fillId="0" borderId="55" xfId="0" applyNumberFormat="1" applyFont="1" applyFill="1" applyBorder="1" applyAlignment="1">
      <alignment vertical="center"/>
    </xf>
    <xf numFmtId="3" fontId="22" fillId="0" borderId="2" xfId="0" applyNumberFormat="1" applyFont="1" applyFill="1" applyBorder="1" applyAlignment="1">
      <alignment vertical="center"/>
    </xf>
    <xf numFmtId="3" fontId="23" fillId="0" borderId="53" xfId="0" applyNumberFormat="1" applyFont="1" applyFill="1" applyBorder="1" applyAlignment="1">
      <alignment vertical="center" wrapText="1"/>
    </xf>
    <xf numFmtId="3" fontId="23" fillId="0" borderId="62" xfId="0" applyNumberFormat="1" applyFont="1" applyFill="1" applyBorder="1" applyAlignment="1">
      <alignment vertical="center" wrapText="1"/>
    </xf>
    <xf numFmtId="3" fontId="5" fillId="0" borderId="66" xfId="0" applyNumberFormat="1" applyFont="1" applyFill="1" applyBorder="1" applyAlignment="1">
      <alignment vertical="center" wrapText="1"/>
    </xf>
    <xf numFmtId="3" fontId="5" fillId="0" borderId="58" xfId="0" applyNumberFormat="1" applyFont="1" applyFill="1" applyBorder="1" applyAlignment="1">
      <alignment vertical="center" wrapText="1"/>
    </xf>
    <xf numFmtId="3" fontId="12" fillId="0" borderId="66" xfId="0" applyNumberFormat="1" applyFont="1" applyFill="1" applyBorder="1" applyAlignment="1">
      <alignment vertical="center" wrapText="1"/>
    </xf>
    <xf numFmtId="3" fontId="11" fillId="0" borderId="58" xfId="0" applyNumberFormat="1" applyFont="1" applyFill="1" applyBorder="1" applyAlignment="1">
      <alignment vertical="center" wrapText="1"/>
    </xf>
    <xf numFmtId="3" fontId="23" fillId="0" borderId="61" xfId="0" applyNumberFormat="1" applyFont="1" applyFill="1" applyBorder="1" applyAlignment="1">
      <alignment vertical="center" wrapText="1"/>
    </xf>
    <xf numFmtId="3" fontId="5" fillId="0" borderId="67" xfId="0" applyNumberFormat="1" applyFont="1" applyFill="1" applyBorder="1" applyAlignment="1">
      <alignment vertical="center" wrapText="1"/>
    </xf>
    <xf numFmtId="3" fontId="5" fillId="0" borderId="59" xfId="0" applyNumberFormat="1" applyFont="1" applyFill="1" applyBorder="1" applyAlignment="1">
      <alignment vertical="center" wrapText="1"/>
    </xf>
    <xf numFmtId="3" fontId="12" fillId="0" borderId="67" xfId="0" applyNumberFormat="1" applyFont="1" applyFill="1" applyBorder="1" applyAlignment="1">
      <alignment vertical="center" wrapText="1"/>
    </xf>
    <xf numFmtId="3" fontId="11" fillId="0" borderId="59" xfId="0" applyNumberFormat="1" applyFont="1" applyFill="1" applyBorder="1" applyAlignment="1">
      <alignment vertical="center" wrapText="1"/>
    </xf>
    <xf numFmtId="3" fontId="23" fillId="0" borderId="75" xfId="0" applyNumberFormat="1" applyFont="1" applyBorder="1" applyAlignment="1">
      <alignment vertical="center" wrapText="1"/>
    </xf>
    <xf numFmtId="3" fontId="23" fillId="0" borderId="56" xfId="0" applyNumberFormat="1" applyFont="1" applyBorder="1" applyAlignment="1">
      <alignment vertical="center" wrapText="1"/>
    </xf>
    <xf numFmtId="3" fontId="23" fillId="0" borderId="66" xfId="0" applyNumberFormat="1" applyFont="1" applyFill="1" applyBorder="1" applyAlignment="1">
      <alignment vertical="center" wrapText="1"/>
    </xf>
    <xf numFmtId="3" fontId="23" fillId="0" borderId="58" xfId="0" applyNumberFormat="1" applyFont="1" applyFill="1" applyBorder="1" applyAlignment="1">
      <alignment vertical="center" wrapText="1"/>
    </xf>
    <xf numFmtId="3" fontId="22" fillId="0" borderId="28" xfId="0" applyNumberFormat="1" applyFont="1" applyFill="1" applyBorder="1" applyAlignment="1">
      <alignment vertical="center"/>
    </xf>
    <xf numFmtId="3" fontId="22" fillId="0" borderId="16" xfId="0" applyNumberFormat="1" applyFont="1" applyFill="1" applyBorder="1" applyAlignment="1">
      <alignment vertical="center"/>
    </xf>
    <xf numFmtId="3" fontId="5" fillId="0" borderId="54" xfId="0" applyNumberFormat="1" applyFont="1" applyFill="1" applyBorder="1" applyAlignment="1">
      <alignment vertical="center" wrapText="1"/>
    </xf>
    <xf numFmtId="3" fontId="5" fillId="0" borderId="55" xfId="0" applyNumberFormat="1" applyFont="1" applyFill="1" applyBorder="1" applyAlignment="1">
      <alignment vertical="center" wrapText="1"/>
    </xf>
    <xf numFmtId="3" fontId="12" fillId="0" borderId="54" xfId="0" applyNumberFormat="1" applyFont="1" applyFill="1" applyBorder="1" applyAlignment="1">
      <alignment vertical="center" wrapText="1"/>
    </xf>
    <xf numFmtId="3" fontId="11" fillId="0" borderId="55" xfId="0" applyNumberFormat="1" applyFont="1" applyFill="1" applyBorder="1" applyAlignment="1">
      <alignment vertical="center" wrapText="1"/>
    </xf>
    <xf numFmtId="3" fontId="23" fillId="0" borderId="78" xfId="0" applyNumberFormat="1" applyFont="1" applyFill="1" applyBorder="1" applyAlignment="1">
      <alignment vertical="center" wrapText="1"/>
    </xf>
    <xf numFmtId="3" fontId="23" fillId="0" borderId="77" xfId="0" applyNumberFormat="1" applyFont="1" applyFill="1" applyBorder="1" applyAlignment="1">
      <alignment vertical="center" wrapText="1"/>
    </xf>
    <xf numFmtId="3" fontId="11" fillId="0" borderId="80" xfId="0" applyNumberFormat="1" applyFont="1" applyBorder="1" applyAlignment="1">
      <alignment vertical="center" wrapText="1"/>
    </xf>
    <xf numFmtId="3" fontId="23" fillId="0" borderId="67" xfId="0" applyNumberFormat="1" applyFont="1" applyFill="1" applyBorder="1" applyAlignment="1">
      <alignment vertical="center" wrapText="1"/>
    </xf>
    <xf numFmtId="3" fontId="23" fillId="0" borderId="59" xfId="0" applyNumberFormat="1" applyFont="1" applyFill="1" applyBorder="1" applyAlignment="1">
      <alignment vertical="center" wrapText="1"/>
    </xf>
    <xf numFmtId="3" fontId="5" fillId="0" borderId="80" xfId="0" applyNumberFormat="1" applyFont="1" applyBorder="1" applyAlignment="1">
      <alignment vertical="center" wrapText="1"/>
    </xf>
    <xf numFmtId="3" fontId="5" fillId="0" borderId="79" xfId="0" applyNumberFormat="1" applyFont="1" applyBorder="1" applyAlignment="1">
      <alignment vertical="center" wrapText="1"/>
    </xf>
    <xf numFmtId="3" fontId="23" fillId="0" borderId="81" xfId="0" applyNumberFormat="1" applyFont="1" applyBorder="1" applyAlignment="1">
      <alignment vertical="center" wrapText="1"/>
    </xf>
    <xf numFmtId="3" fontId="12" fillId="0" borderId="80" xfId="0" applyNumberFormat="1" applyFont="1" applyBorder="1" applyAlignment="1">
      <alignment vertical="center" wrapText="1"/>
    </xf>
    <xf numFmtId="3" fontId="11" fillId="0" borderId="80" xfId="0" applyNumberFormat="1" applyFont="1" applyFill="1" applyBorder="1" applyAlignment="1">
      <alignment vertical="center" wrapText="1"/>
    </xf>
    <xf numFmtId="3" fontId="12" fillId="0" borderId="79" xfId="0" applyNumberFormat="1" applyFont="1" applyBorder="1" applyAlignment="1">
      <alignment vertical="center" wrapText="1"/>
    </xf>
    <xf numFmtId="3" fontId="23" fillId="0" borderId="77" xfId="0" applyNumberFormat="1" applyFont="1" applyBorder="1" applyAlignment="1">
      <alignment vertical="center" wrapText="1"/>
    </xf>
    <xf numFmtId="3" fontId="23" fillId="0" borderId="78" xfId="0" applyNumberFormat="1" applyFont="1" applyBorder="1" applyAlignment="1">
      <alignment vertical="center" wrapText="1"/>
    </xf>
    <xf numFmtId="3" fontId="8" fillId="4" borderId="77" xfId="0" applyNumberFormat="1" applyFont="1" applyFill="1" applyBorder="1" applyAlignment="1">
      <alignment vertical="center" wrapText="1"/>
    </xf>
    <xf numFmtId="3" fontId="23" fillId="0" borderId="35" xfId="0" applyNumberFormat="1" applyFont="1" applyBorder="1" applyAlignment="1">
      <alignment vertical="center" wrapText="1"/>
    </xf>
    <xf numFmtId="3" fontId="12" fillId="0" borderId="56" xfId="0" applyNumberFormat="1" applyFont="1" applyFill="1" applyBorder="1" applyAlignment="1">
      <alignment vertical="center" wrapText="1"/>
    </xf>
    <xf numFmtId="3" fontId="55" fillId="0" borderId="54" xfId="0" applyNumberFormat="1" applyFont="1" applyBorder="1" applyAlignment="1">
      <alignment vertical="center" wrapText="1"/>
    </xf>
    <xf numFmtId="3" fontId="23" fillId="0" borderId="63" xfId="0" applyNumberFormat="1" applyFont="1" applyBorder="1" applyAlignment="1">
      <alignment vertical="center" wrapText="1"/>
    </xf>
    <xf numFmtId="3" fontId="0" fillId="0" borderId="80" xfId="0" applyNumberFormat="1" applyFont="1" applyFill="1" applyBorder="1" applyAlignment="1">
      <alignment vertical="center"/>
    </xf>
    <xf numFmtId="3" fontId="0" fillId="0" borderId="82" xfId="0" applyNumberFormat="1" applyFont="1" applyFill="1" applyBorder="1" applyAlignment="1">
      <alignment vertical="center"/>
    </xf>
    <xf numFmtId="3" fontId="22" fillId="0" borderId="82" xfId="0" applyNumberFormat="1" applyFont="1" applyFill="1" applyBorder="1" applyAlignment="1">
      <alignment vertical="center"/>
    </xf>
    <xf numFmtId="3" fontId="22" fillId="0" borderId="78" xfId="0" applyNumberFormat="1" applyFont="1" applyFill="1" applyBorder="1" applyAlignment="1">
      <alignment vertical="center"/>
    </xf>
    <xf numFmtId="0" fontId="24" fillId="4" borderId="83" xfId="0" applyFont="1" applyFill="1" applyBorder="1" applyAlignment="1">
      <alignment horizontal="center" vertical="center" wrapText="1"/>
    </xf>
    <xf numFmtId="3" fontId="0" fillId="0" borderId="79" xfId="0" applyNumberFormat="1" applyFont="1" applyFill="1" applyBorder="1" applyAlignment="1">
      <alignment vertical="center"/>
    </xf>
    <xf numFmtId="3" fontId="22" fillId="0" borderId="77" xfId="0" applyNumberFormat="1" applyFont="1" applyFill="1" applyBorder="1" applyAlignment="1">
      <alignment vertical="center"/>
    </xf>
    <xf numFmtId="164" fontId="58" fillId="0" borderId="66" xfId="1" applyNumberFormat="1" applyFont="1" applyBorder="1" applyAlignment="1">
      <alignment vertical="top"/>
    </xf>
    <xf numFmtId="164" fontId="58" fillId="0" borderId="67" xfId="1" applyNumberFormat="1" applyFont="1" applyBorder="1" applyAlignment="1">
      <alignment vertical="top"/>
    </xf>
    <xf numFmtId="164" fontId="58" fillId="0" borderId="66" xfId="1" applyNumberFormat="1" applyFont="1" applyBorder="1"/>
    <xf numFmtId="164" fontId="17" fillId="0" borderId="66" xfId="1" applyNumberFormat="1" applyFont="1" applyBorder="1" applyAlignment="1">
      <alignment vertical="top"/>
    </xf>
    <xf numFmtId="164" fontId="17" fillId="0" borderId="67" xfId="1" applyNumberFormat="1" applyFont="1" applyBorder="1" applyAlignment="1">
      <alignment vertical="top"/>
    </xf>
    <xf numFmtId="3" fontId="0" fillId="0" borderId="58" xfId="0" applyNumberFormat="1" applyFont="1" applyFill="1" applyBorder="1" applyAlignment="1">
      <alignment vertical="center"/>
    </xf>
    <xf numFmtId="0" fontId="11" fillId="0" borderId="84" xfId="0" applyFont="1" applyBorder="1" applyAlignment="1">
      <alignment horizontal="center" vertical="center" wrapText="1"/>
    </xf>
    <xf numFmtId="3" fontId="11" fillId="0" borderId="85" xfId="0" applyNumberFormat="1" applyFont="1" applyBorder="1" applyAlignment="1">
      <alignment vertical="center" wrapText="1"/>
    </xf>
    <xf numFmtId="164" fontId="58" fillId="0" borderId="86" xfId="1" applyNumberFormat="1" applyFont="1" applyBorder="1" applyAlignment="1">
      <alignment vertical="top"/>
    </xf>
    <xf numFmtId="3" fontId="11" fillId="0" borderId="87" xfId="0" applyNumberFormat="1" applyFont="1" applyBorder="1" applyAlignment="1">
      <alignment vertical="center" wrapText="1"/>
    </xf>
    <xf numFmtId="164" fontId="58" fillId="0" borderId="88" xfId="1" applyNumberFormat="1" applyFont="1" applyBorder="1" applyAlignment="1">
      <alignment vertical="top"/>
    </xf>
    <xf numFmtId="0" fontId="37" fillId="0" borderId="14" xfId="0" applyFont="1" applyBorder="1" applyAlignment="1">
      <alignment horizontal="center" vertical="center"/>
    </xf>
    <xf numFmtId="0" fontId="0" fillId="0" borderId="15" xfId="0" applyBorder="1"/>
    <xf numFmtId="0" fontId="0" fillId="0" borderId="18" xfId="0" applyBorder="1"/>
    <xf numFmtId="0" fontId="38" fillId="0" borderId="7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38" fillId="0" borderId="19" xfId="0" applyFont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38" fillId="0" borderId="13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22" xfId="0" applyFont="1" applyBorder="1" applyAlignment="1">
      <alignment horizontal="center" vertical="center"/>
    </xf>
    <xf numFmtId="0" fontId="8" fillId="4" borderId="39" xfId="0" applyFont="1" applyFill="1" applyBorder="1" applyAlignment="1">
      <alignment horizontal="center" vertical="center"/>
    </xf>
    <xf numFmtId="3" fontId="43" fillId="0" borderId="65" xfId="0" applyNumberFormat="1" applyFont="1" applyBorder="1" applyAlignment="1">
      <alignment vertical="center" wrapText="1"/>
    </xf>
    <xf numFmtId="3" fontId="43" fillId="0" borderId="69" xfId="0" applyNumberFormat="1" applyFont="1" applyBorder="1" applyAlignment="1">
      <alignment vertical="center" wrapText="1"/>
    </xf>
    <xf numFmtId="3" fontId="43" fillId="0" borderId="70" xfId="0" applyNumberFormat="1" applyFont="1" applyBorder="1" applyAlignment="1">
      <alignment vertical="center" wrapText="1"/>
    </xf>
    <xf numFmtId="0" fontId="13" fillId="0" borderId="24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top" wrapText="1"/>
    </xf>
    <xf numFmtId="3" fontId="43" fillId="0" borderId="68" xfId="0" applyNumberFormat="1" applyFont="1" applyBorder="1" applyAlignment="1">
      <alignment vertical="center" wrapText="1"/>
    </xf>
    <xf numFmtId="3" fontId="43" fillId="0" borderId="28" xfId="0" applyNumberFormat="1" applyFont="1" applyBorder="1" applyAlignment="1">
      <alignment vertical="center" wrapText="1"/>
    </xf>
    <xf numFmtId="0" fontId="24" fillId="4" borderId="2" xfId="0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40" fillId="0" borderId="13" xfId="0" applyFont="1" applyBorder="1" applyAlignment="1">
      <alignment horizontal="center" vertical="center"/>
    </xf>
    <xf numFmtId="0" fontId="40" fillId="0" borderId="12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0" fontId="40" fillId="0" borderId="7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0" fillId="0" borderId="19" xfId="0" applyFont="1" applyBorder="1" applyAlignment="1">
      <alignment horizontal="center" vertical="center"/>
    </xf>
  </cellXfs>
  <cellStyles count="81">
    <cellStyle name="20 % - uthevingsfarge 1" xfId="30"/>
    <cellStyle name="20 % - uthevingsfarge 2" xfId="34"/>
    <cellStyle name="20 % - uthevingsfarge 3" xfId="38"/>
    <cellStyle name="20 % - uthevingsfarge 4" xfId="42"/>
    <cellStyle name="20 % - uthevingsfarge 5" xfId="46"/>
    <cellStyle name="20 % - uthevingsfarge 6" xfId="50"/>
    <cellStyle name="40 % - uthevingsfarge 1" xfId="31"/>
    <cellStyle name="40 % - uthevingsfarge 2" xfId="35"/>
    <cellStyle name="40 % - uthevingsfarge 3" xfId="39"/>
    <cellStyle name="40 % - uthevingsfarge 4" xfId="43"/>
    <cellStyle name="40 % - uthevingsfarge 5" xfId="47"/>
    <cellStyle name="40 % - uthevingsfarge 6" xfId="51"/>
    <cellStyle name="60 % - uthevingsfarge 1" xfId="32"/>
    <cellStyle name="60 % - uthevingsfarge 2" xfId="36"/>
    <cellStyle name="60 % - uthevingsfarge 3" xfId="40"/>
    <cellStyle name="60 % - uthevingsfarge 4" xfId="44"/>
    <cellStyle name="60 % - uthevingsfarge 5" xfId="48"/>
    <cellStyle name="60 % - uthevingsfarge 6" xfId="52"/>
    <cellStyle name="Beregning" xfId="22" builtinId="22" customBuiltin="1"/>
    <cellStyle name="Beregning 2" xfId="2"/>
    <cellStyle name="Dårlig" xfId="18" builtinId="27" customBuiltin="1"/>
    <cellStyle name="Dårlig 2" xfId="3"/>
    <cellStyle name="Forklarende tekst" xfId="27" builtinId="53" customBuiltin="1"/>
    <cellStyle name="Forklarende tekst 2" xfId="4"/>
    <cellStyle name="God" xfId="17" builtinId="26" customBuiltin="1"/>
    <cellStyle name="Inndata" xfId="20" builtinId="20" customBuiltin="1"/>
    <cellStyle name="Koblet celle" xfId="23" builtinId="24" customBuiltin="1"/>
    <cellStyle name="Koblet celle 2" xfId="5"/>
    <cellStyle name="Komma" xfId="1" builtinId="3"/>
    <cellStyle name="Kontrollcelle" xfId="24" builtinId="23" customBuiltin="1"/>
    <cellStyle name="Merknad" xfId="26" builtinId="10" customBuiltin="1"/>
    <cellStyle name="Normal" xfId="0" builtinId="0"/>
    <cellStyle name="Normal 11" xfId="7"/>
    <cellStyle name="Normal 12" xfId="8"/>
    <cellStyle name="Normal 13" xfId="9"/>
    <cellStyle name="Normal 2" xfId="6"/>
    <cellStyle name="Normal 3" xfId="53"/>
    <cellStyle name="Normal 3 2" xfId="57"/>
    <cellStyle name="Normal 3 2 2" xfId="65"/>
    <cellStyle name="Normal 3 2_UKE_10_2015" xfId="79"/>
    <cellStyle name="Normal 3 3" xfId="61"/>
    <cellStyle name="Normal 3_UKE_10_2015" xfId="78"/>
    <cellStyle name="Normal 4" xfId="55"/>
    <cellStyle name="Normal 4 2" xfId="63"/>
    <cellStyle name="Normal 4_UKE_10_2015" xfId="80"/>
    <cellStyle name="Normal 5" xfId="59"/>
    <cellStyle name="Nøytral" xfId="19" builtinId="28" customBuiltin="1"/>
    <cellStyle name="Overskrift 1" xfId="13" builtinId="16" customBuiltin="1"/>
    <cellStyle name="Overskrift 2" xfId="14" builtinId="17" customBuiltin="1"/>
    <cellStyle name="Overskrift 3" xfId="15" builtinId="18" customBuiltin="1"/>
    <cellStyle name="Overskrift 4" xfId="16" builtinId="19" customBuiltin="1"/>
    <cellStyle name="Prosent 2" xfId="10"/>
    <cellStyle name="Tittel" xfId="12" builtinId="15" customBuiltin="1"/>
    <cellStyle name="Totalt" xfId="28" builtinId="25" customBuiltin="1"/>
    <cellStyle name="Tusenskille 2" xfId="11"/>
    <cellStyle name="Tusenskille 2 2" xfId="70"/>
    <cellStyle name="Tusenskille 3" xfId="54"/>
    <cellStyle name="Tusenskille 3 2" xfId="58"/>
    <cellStyle name="Tusenskille 3 2 2" xfId="66"/>
    <cellStyle name="Tusenskille 3 2 2 2" xfId="73"/>
    <cellStyle name="Tusenskille 3 2 3" xfId="72"/>
    <cellStyle name="Tusenskille 3 2_tot_14" xfId="67"/>
    <cellStyle name="Tusenskille 3 3" xfId="62"/>
    <cellStyle name="Tusenskille 3 3 2" xfId="74"/>
    <cellStyle name="Tusenskille 3 4" xfId="71"/>
    <cellStyle name="Tusenskille 3_tot_14" xfId="68"/>
    <cellStyle name="Tusenskille 4" xfId="56"/>
    <cellStyle name="Tusenskille 4 2" xfId="64"/>
    <cellStyle name="Tusenskille 4 2 2" xfId="76"/>
    <cellStyle name="Tusenskille 4 3" xfId="75"/>
    <cellStyle name="Tusenskille 4_tot_14" xfId="69"/>
    <cellStyle name="Tusenskille 5" xfId="60"/>
    <cellStyle name="Tusenskille 5 2" xfId="77"/>
    <cellStyle name="Utdata" xfId="21" builtinId="21" customBuiltin="1"/>
    <cellStyle name="Uthevingsfarge1" xfId="29" builtinId="29" customBuiltin="1"/>
    <cellStyle name="Uthevingsfarge2" xfId="33" builtinId="33" customBuiltin="1"/>
    <cellStyle name="Uthevingsfarge3" xfId="37" builtinId="37" customBuiltin="1"/>
    <cellStyle name="Uthevingsfarge4" xfId="41" builtinId="41" customBuiltin="1"/>
    <cellStyle name="Uthevingsfarge5" xfId="45" builtinId="45" customBuiltin="1"/>
    <cellStyle name="Uthevingsfarge6" xfId="49" builtinId="49" customBuiltin="1"/>
    <cellStyle name="Varseltekst" xfId="25" builtinId="11" customBuiltin="1"/>
  </cellStyles>
  <dxfs count="0"/>
  <tableStyles count="0" defaultTableStyle="TableStyleMedium9" defaultPivotStyle="PivotStyleLight16"/>
  <colors>
    <mruColors>
      <color rgb="FFFFFF66"/>
      <color rgb="FF008080"/>
      <color rgb="FF339966"/>
      <color rgb="FF3399FF"/>
      <color rgb="FFFFFF99"/>
      <color rgb="FF3B49B3"/>
      <color rgb="FF203B72"/>
      <color rgb="FFFF3300"/>
      <color rgb="FF3968C7"/>
      <color rgb="FF535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705409</xdr:colOff>
      <xdr:row>2</xdr:row>
      <xdr:rowOff>39703</xdr:rowOff>
    </xdr:from>
    <xdr:to>
      <xdr:col>8</xdr:col>
      <xdr:colOff>1180203</xdr:colOff>
      <xdr:row>5</xdr:row>
      <xdr:rowOff>182579</xdr:rowOff>
    </xdr:to>
    <xdr:pic>
      <xdr:nvPicPr>
        <xdr:cNvPr id="2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92109" y="535003"/>
          <a:ext cx="1798769" cy="67627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28"/>
  <sheetViews>
    <sheetView showGridLines="0" showZeros="0" tabSelected="1" showRuler="0" view="pageLayout" zoomScale="115" zoomScaleNormal="115" zoomScalePageLayoutView="115" workbookViewId="0">
      <selection activeCell="I213" sqref="I213"/>
    </sheetView>
  </sheetViews>
  <sheetFormatPr baseColWidth="10" defaultColWidth="0" defaultRowHeight="0" customHeight="1" zeroHeight="1" x14ac:dyDescent="0.25"/>
  <cols>
    <col min="1" max="1" width="0.5703125" style="82" customWidth="1"/>
    <col min="2" max="2" width="0.85546875" style="5" customWidth="1"/>
    <col min="3" max="3" width="31.5703125" style="5" customWidth="1"/>
    <col min="4" max="4" width="16.7109375" style="5" customWidth="1"/>
    <col min="5" max="6" width="19.140625" style="5" customWidth="1"/>
    <col min="7" max="7" width="20.140625" style="5" customWidth="1"/>
    <col min="8" max="8" width="18.140625" style="5" customWidth="1"/>
    <col min="9" max="9" width="18" style="82" customWidth="1"/>
    <col min="10" max="10" width="0.28515625" style="82" customWidth="1"/>
    <col min="11" max="11" width="1.5703125" style="5" customWidth="1"/>
    <col min="12" max="12" width="1" style="82" customWidth="1"/>
    <col min="13" max="13" width="5.140625" hidden="1" customWidth="1"/>
    <col min="14" max="15" width="0" hidden="1" customWidth="1"/>
    <col min="16" max="16384" width="5.140625" hidden="1"/>
  </cols>
  <sheetData>
    <row r="1" spans="2:12" s="82" customFormat="1" ht="7.9" customHeight="1" thickBot="1" x14ac:dyDescent="0.3"/>
    <row r="2" spans="2:12" ht="31.5" customHeight="1" thickTop="1" thickBot="1" x14ac:dyDescent="0.3">
      <c r="B2" s="400" t="s">
        <v>98</v>
      </c>
      <c r="C2" s="401"/>
      <c r="D2" s="401"/>
      <c r="E2" s="401"/>
      <c r="F2" s="401"/>
      <c r="G2" s="401"/>
      <c r="H2" s="401"/>
      <c r="I2" s="401"/>
      <c r="J2" s="401"/>
      <c r="K2" s="402"/>
      <c r="L2" s="241"/>
    </row>
    <row r="3" spans="2:12" ht="14.85" customHeight="1" thickTop="1" x14ac:dyDescent="0.25">
      <c r="B3" s="6"/>
      <c r="C3" s="6"/>
      <c r="D3" s="6"/>
      <c r="E3" s="6"/>
      <c r="F3" s="6"/>
      <c r="G3" s="6"/>
      <c r="H3" s="6"/>
      <c r="I3" s="6"/>
      <c r="J3" s="146"/>
      <c r="K3" s="6"/>
      <c r="L3" s="146"/>
    </row>
    <row r="4" spans="2:12" ht="14.85" customHeight="1" x14ac:dyDescent="0.25">
      <c r="B4" s="6"/>
      <c r="C4" s="6"/>
      <c r="D4" s="6"/>
      <c r="E4" s="6"/>
      <c r="F4" s="6"/>
      <c r="G4" s="6"/>
      <c r="H4" s="6"/>
      <c r="I4" s="6"/>
      <c r="J4" s="146"/>
      <c r="K4" s="6"/>
      <c r="L4" s="146"/>
    </row>
    <row r="5" spans="2:12" ht="14.1" customHeight="1" x14ac:dyDescent="0.25">
      <c r="B5" s="6"/>
      <c r="C5" s="6"/>
      <c r="D5" s="6"/>
      <c r="E5" s="6"/>
      <c r="F5" s="6"/>
      <c r="G5" s="6"/>
      <c r="H5" s="6"/>
      <c r="I5" s="6"/>
      <c r="J5" s="146"/>
      <c r="K5" s="6"/>
      <c r="L5" s="146"/>
    </row>
    <row r="6" spans="2:12" s="8" customFormat="1" ht="17.100000000000001" customHeight="1" thickBot="1" x14ac:dyDescent="0.3">
      <c r="B6" s="7"/>
      <c r="C6" s="74" t="s">
        <v>0</v>
      </c>
      <c r="D6" s="7"/>
      <c r="E6" s="7"/>
      <c r="F6" s="7"/>
      <c r="G6" s="7"/>
      <c r="H6" s="7"/>
      <c r="I6" s="7"/>
      <c r="J6" s="7"/>
      <c r="K6" s="7"/>
      <c r="L6" s="7"/>
    </row>
    <row r="7" spans="2:12" s="8" customFormat="1" ht="17.100000000000001" customHeight="1" thickTop="1" x14ac:dyDescent="0.25">
      <c r="B7" s="403" t="s">
        <v>1</v>
      </c>
      <c r="C7" s="404"/>
      <c r="D7" s="404"/>
      <c r="E7" s="404"/>
      <c r="F7" s="404"/>
      <c r="G7" s="404"/>
      <c r="H7" s="404"/>
      <c r="I7" s="404"/>
      <c r="J7" s="404"/>
      <c r="K7" s="405"/>
      <c r="L7" s="260"/>
    </row>
    <row r="8" spans="2:12" ht="12" customHeight="1" thickBot="1" x14ac:dyDescent="0.3">
      <c r="B8" s="147"/>
      <c r="C8" s="146"/>
      <c r="D8" s="146"/>
      <c r="E8" s="146"/>
      <c r="F8" s="146"/>
      <c r="G8" s="146"/>
      <c r="H8" s="146"/>
      <c r="I8" s="146"/>
      <c r="J8" s="146"/>
      <c r="K8" s="148"/>
      <c r="L8" s="146"/>
    </row>
    <row r="9" spans="2:12" s="3" customFormat="1" ht="14.1" customHeight="1" thickBot="1" x14ac:dyDescent="0.3">
      <c r="B9" s="145"/>
      <c r="C9" s="406" t="s">
        <v>2</v>
      </c>
      <c r="D9" s="407"/>
      <c r="E9" s="406" t="s">
        <v>21</v>
      </c>
      <c r="F9" s="407"/>
      <c r="G9" s="406" t="s">
        <v>22</v>
      </c>
      <c r="H9" s="407"/>
      <c r="I9" s="189"/>
      <c r="J9" s="189"/>
      <c r="K9" s="143"/>
      <c r="L9" s="166"/>
    </row>
    <row r="10" spans="2:12" ht="14.1" customHeight="1" x14ac:dyDescent="0.25">
      <c r="B10" s="147"/>
      <c r="C10" s="197"/>
      <c r="D10" s="197"/>
      <c r="E10" s="197" t="s">
        <v>5</v>
      </c>
      <c r="F10" s="202">
        <v>130677</v>
      </c>
      <c r="G10" s="198" t="s">
        <v>27</v>
      </c>
      <c r="H10" s="202">
        <v>33987</v>
      </c>
      <c r="I10" s="199"/>
      <c r="J10" s="199"/>
      <c r="K10" s="143"/>
      <c r="L10" s="166"/>
    </row>
    <row r="11" spans="2:12" ht="15.75" customHeight="1" x14ac:dyDescent="0.25">
      <c r="B11" s="147"/>
      <c r="C11" s="198" t="s">
        <v>29</v>
      </c>
      <c r="D11" s="203">
        <v>401240</v>
      </c>
      <c r="E11" s="198" t="s">
        <v>6</v>
      </c>
      <c r="F11" s="203">
        <v>265314</v>
      </c>
      <c r="G11" s="198" t="s">
        <v>68</v>
      </c>
      <c r="H11" s="203">
        <v>188912</v>
      </c>
      <c r="I11" s="199"/>
      <c r="J11" s="199"/>
      <c r="K11" s="143"/>
      <c r="L11" s="166"/>
    </row>
    <row r="12" spans="2:12" ht="14.25" customHeight="1" x14ac:dyDescent="0.25">
      <c r="B12" s="147"/>
      <c r="C12" s="198" t="s">
        <v>3</v>
      </c>
      <c r="D12" s="203">
        <v>389240</v>
      </c>
      <c r="E12" s="198" t="s">
        <v>15</v>
      </c>
      <c r="F12" s="203">
        <v>4000</v>
      </c>
      <c r="G12" s="198" t="s">
        <v>69</v>
      </c>
      <c r="H12" s="203">
        <v>23115</v>
      </c>
      <c r="I12" s="199"/>
      <c r="J12" s="199"/>
      <c r="K12" s="143"/>
      <c r="L12" s="166"/>
    </row>
    <row r="13" spans="2:12" ht="15.75" customHeight="1" thickBot="1" x14ac:dyDescent="0.3">
      <c r="B13" s="147"/>
      <c r="C13" s="198" t="s">
        <v>30</v>
      </c>
      <c r="D13" s="203">
        <v>124520</v>
      </c>
      <c r="E13" s="200" t="s">
        <v>91</v>
      </c>
      <c r="F13" s="204">
        <v>3680</v>
      </c>
      <c r="G13" s="200" t="s">
        <v>16</v>
      </c>
      <c r="H13" s="204">
        <v>19300</v>
      </c>
      <c r="I13" s="199"/>
      <c r="J13" s="199"/>
      <c r="K13" s="143"/>
      <c r="L13" s="166"/>
    </row>
    <row r="14" spans="2:12" ht="14.1" customHeight="1" thickBot="1" x14ac:dyDescent="0.3">
      <c r="B14" s="147"/>
      <c r="C14" s="151" t="s">
        <v>4</v>
      </c>
      <c r="D14" s="205">
        <f>SUM(D11:D13)</f>
        <v>915000</v>
      </c>
      <c r="E14" s="151" t="s">
        <v>7</v>
      </c>
      <c r="F14" s="205">
        <f>SUM(F10:F13)</f>
        <v>403671</v>
      </c>
      <c r="G14" s="151" t="s">
        <v>6</v>
      </c>
      <c r="H14" s="205">
        <f>SUM(H10:H13)</f>
        <v>265314</v>
      </c>
      <c r="I14" s="199"/>
      <c r="J14" s="199"/>
      <c r="K14" s="148"/>
      <c r="L14" s="146"/>
    </row>
    <row r="15" spans="2:12" s="18" customFormat="1" ht="15" customHeight="1" x14ac:dyDescent="0.25">
      <c r="B15" s="152"/>
      <c r="C15" s="201" t="s">
        <v>92</v>
      </c>
      <c r="D15" s="201"/>
      <c r="E15" s="201"/>
      <c r="F15" s="201"/>
      <c r="G15" s="201"/>
      <c r="H15" s="201"/>
      <c r="I15" s="201"/>
      <c r="J15" s="201"/>
      <c r="K15" s="154"/>
      <c r="L15" s="153"/>
    </row>
    <row r="16" spans="2:12" s="18" customFormat="1" ht="12" customHeight="1" x14ac:dyDescent="0.25">
      <c r="B16" s="152"/>
      <c r="C16" s="421" t="s">
        <v>93</v>
      </c>
      <c r="D16" s="421"/>
      <c r="E16" s="421"/>
      <c r="F16" s="421"/>
      <c r="G16" s="421"/>
      <c r="H16" s="421"/>
      <c r="I16" s="421"/>
      <c r="J16" s="251"/>
      <c r="K16" s="154"/>
      <c r="L16" s="153"/>
    </row>
    <row r="17" spans="1:12" ht="13.5" customHeight="1" thickBot="1" x14ac:dyDescent="0.3">
      <c r="B17" s="155"/>
      <c r="C17" s="422"/>
      <c r="D17" s="422"/>
      <c r="E17" s="422"/>
      <c r="F17" s="422"/>
      <c r="G17" s="422"/>
      <c r="H17" s="422"/>
      <c r="I17" s="422"/>
      <c r="J17" s="252"/>
      <c r="K17" s="157"/>
      <c r="L17" s="146"/>
    </row>
    <row r="18" spans="1:12" ht="17.100000000000001" customHeight="1" x14ac:dyDescent="0.25">
      <c r="B18" s="408" t="s">
        <v>8</v>
      </c>
      <c r="C18" s="409"/>
      <c r="D18" s="409"/>
      <c r="E18" s="409"/>
      <c r="F18" s="409"/>
      <c r="G18" s="409"/>
      <c r="H18" s="409"/>
      <c r="I18" s="409"/>
      <c r="J18" s="409"/>
      <c r="K18" s="410"/>
      <c r="L18" s="260"/>
    </row>
    <row r="19" spans="1:12" ht="12" customHeight="1" thickBot="1" x14ac:dyDescent="0.3">
      <c r="B19" s="147"/>
      <c r="C19" s="153"/>
      <c r="D19" s="146"/>
      <c r="E19" s="146"/>
      <c r="F19" s="146"/>
      <c r="G19" s="146"/>
      <c r="H19" s="146"/>
      <c r="I19" s="146"/>
      <c r="J19" s="146"/>
      <c r="K19" s="148"/>
      <c r="L19" s="146"/>
    </row>
    <row r="20" spans="1:12" ht="48" customHeight="1" thickBot="1" x14ac:dyDescent="0.3">
      <c r="A20" s="3"/>
      <c r="B20" s="145"/>
      <c r="C20" s="228" t="s">
        <v>20</v>
      </c>
      <c r="D20" s="248" t="s">
        <v>21</v>
      </c>
      <c r="E20" s="246" t="s">
        <v>111</v>
      </c>
      <c r="F20" s="246" t="s">
        <v>112</v>
      </c>
      <c r="G20" s="246" t="s">
        <v>107</v>
      </c>
      <c r="H20" s="246" t="s">
        <v>80</v>
      </c>
      <c r="I20" s="247" t="s">
        <v>113</v>
      </c>
      <c r="J20"/>
      <c r="K20" s="144"/>
      <c r="L20" s="4"/>
    </row>
    <row r="21" spans="1:12" ht="14.1" customHeight="1" x14ac:dyDescent="0.25">
      <c r="B21" s="147"/>
      <c r="C21" s="212" t="s">
        <v>17</v>
      </c>
      <c r="D21" s="343">
        <f>D23+D22</f>
        <v>130677</v>
      </c>
      <c r="E21" s="364">
        <f>E23+E22</f>
        <v>321</v>
      </c>
      <c r="F21" s="364">
        <f>F22+F23</f>
        <v>41883</v>
      </c>
      <c r="G21" s="364"/>
      <c r="H21" s="364">
        <f>H23+H22</f>
        <v>88794</v>
      </c>
      <c r="I21" s="349">
        <f>I23+I22</f>
        <v>49089</v>
      </c>
      <c r="J21" s="324"/>
      <c r="K21" s="158"/>
      <c r="L21" s="189"/>
    </row>
    <row r="22" spans="1:12" ht="14.1" customHeight="1" x14ac:dyDescent="0.25">
      <c r="B22" s="147"/>
      <c r="C22" s="213" t="s">
        <v>12</v>
      </c>
      <c r="D22" s="360">
        <v>129927</v>
      </c>
      <c r="E22" s="345">
        <v>305</v>
      </c>
      <c r="F22" s="345">
        <v>41201</v>
      </c>
      <c r="G22" s="345"/>
      <c r="H22" s="345">
        <f>D22-F22</f>
        <v>88726</v>
      </c>
      <c r="I22" s="350">
        <v>48313</v>
      </c>
      <c r="J22" s="325"/>
      <c r="K22" s="158"/>
      <c r="L22" s="189"/>
    </row>
    <row r="23" spans="1:12" ht="14.1" customHeight="1" thickBot="1" x14ac:dyDescent="0.3">
      <c r="B23" s="147"/>
      <c r="C23" s="214" t="s">
        <v>11</v>
      </c>
      <c r="D23" s="361">
        <v>750</v>
      </c>
      <c r="E23" s="346">
        <v>16</v>
      </c>
      <c r="F23" s="346">
        <v>682</v>
      </c>
      <c r="G23" s="346"/>
      <c r="H23" s="346">
        <f>D23-F23</f>
        <v>68</v>
      </c>
      <c r="I23" s="351">
        <v>776</v>
      </c>
      <c r="J23" s="326"/>
      <c r="K23" s="158"/>
      <c r="L23" s="189"/>
    </row>
    <row r="24" spans="1:12" ht="14.1" customHeight="1" x14ac:dyDescent="0.25">
      <c r="B24" s="147"/>
      <c r="C24" s="212" t="s">
        <v>18</v>
      </c>
      <c r="D24" s="343">
        <f>D32+D31+D25</f>
        <v>265314</v>
      </c>
      <c r="E24" s="344">
        <f>E32+E31+E25</f>
        <v>1737.7631999999999</v>
      </c>
      <c r="F24" s="344">
        <f>F25+F31+F32</f>
        <v>228580.33919999999</v>
      </c>
      <c r="G24" s="344"/>
      <c r="H24" s="344">
        <f>H25+H31+H32</f>
        <v>36733.660799999998</v>
      </c>
      <c r="I24" s="349">
        <f>I25+I31+I32</f>
        <v>266768.50705000001</v>
      </c>
      <c r="J24" s="324"/>
      <c r="K24" s="158"/>
      <c r="L24" s="189"/>
    </row>
    <row r="25" spans="1:12" ht="15" customHeight="1" x14ac:dyDescent="0.25">
      <c r="A25" s="23"/>
      <c r="B25" s="159"/>
      <c r="C25" s="215" t="s">
        <v>70</v>
      </c>
      <c r="D25" s="362">
        <f>D26+D27+D28+D29+D30</f>
        <v>206112</v>
      </c>
      <c r="E25" s="347">
        <f>E26+E27+E28+E29</f>
        <v>1010.7631999999999</v>
      </c>
      <c r="F25" s="347">
        <f>F26+F27+F28+F29</f>
        <v>193320.33919999999</v>
      </c>
      <c r="G25" s="347"/>
      <c r="H25" s="347">
        <f>H26+H27+H28+H29+H30</f>
        <v>12791.660799999998</v>
      </c>
      <c r="I25" s="352">
        <f>I26+I27+I28+I29+I30</f>
        <v>220924.50705000001</v>
      </c>
      <c r="J25" s="327"/>
      <c r="K25" s="158"/>
      <c r="L25" s="189"/>
    </row>
    <row r="26" spans="1:12" ht="14.1" customHeight="1" x14ac:dyDescent="0.25">
      <c r="A26" s="24"/>
      <c r="B26" s="160"/>
      <c r="C26" s="216" t="s">
        <v>23</v>
      </c>
      <c r="D26" s="334">
        <v>52744</v>
      </c>
      <c r="E26" s="389">
        <v>158.94159999999999</v>
      </c>
      <c r="F26" s="389">
        <v>60830.599699999999</v>
      </c>
      <c r="G26" s="391">
        <v>3590</v>
      </c>
      <c r="H26" s="300">
        <f>D26-F26+G26</f>
        <v>-4496.5996999999988</v>
      </c>
      <c r="I26" s="390">
        <v>71226.611550000001</v>
      </c>
      <c r="J26" s="328"/>
      <c r="K26" s="158"/>
      <c r="L26" s="189"/>
    </row>
    <row r="27" spans="1:12" ht="14.1" customHeight="1" x14ac:dyDescent="0.25">
      <c r="A27" s="24"/>
      <c r="B27" s="160"/>
      <c r="C27" s="216" t="s">
        <v>74</v>
      </c>
      <c r="D27" s="334">
        <v>50440</v>
      </c>
      <c r="E27" s="389">
        <v>181.8475</v>
      </c>
      <c r="F27" s="389">
        <v>51321.4666</v>
      </c>
      <c r="G27" s="391">
        <v>2721</v>
      </c>
      <c r="H27" s="300">
        <f>D27-F27+G27</f>
        <v>1839.5334000000003</v>
      </c>
      <c r="I27" s="390">
        <v>57729.381099999999</v>
      </c>
      <c r="J27" s="328"/>
      <c r="K27" s="158"/>
      <c r="L27" s="189"/>
    </row>
    <row r="28" spans="1:12" ht="14.1" customHeight="1" x14ac:dyDescent="0.25">
      <c r="A28" s="24"/>
      <c r="B28" s="160"/>
      <c r="C28" s="216" t="s">
        <v>75</v>
      </c>
      <c r="D28" s="334">
        <v>51365</v>
      </c>
      <c r="E28" s="389">
        <v>483.69349999999997</v>
      </c>
      <c r="F28" s="389">
        <v>48134.90105</v>
      </c>
      <c r="G28" s="391">
        <v>3253</v>
      </c>
      <c r="H28" s="300">
        <f>D28-F28+G28</f>
        <v>6483.0989499999996</v>
      </c>
      <c r="I28" s="390">
        <v>56620.3341</v>
      </c>
      <c r="J28" s="328"/>
      <c r="K28" s="158"/>
      <c r="L28" s="189"/>
    </row>
    <row r="29" spans="1:12" ht="14.1" customHeight="1" x14ac:dyDescent="0.25">
      <c r="A29" s="24"/>
      <c r="B29" s="160"/>
      <c r="C29" s="216" t="s">
        <v>26</v>
      </c>
      <c r="D29" s="334">
        <v>34363</v>
      </c>
      <c r="E29" s="389">
        <v>186.28059999999999</v>
      </c>
      <c r="F29" s="389">
        <v>33033.371850000003</v>
      </c>
      <c r="G29" s="391">
        <v>1763</v>
      </c>
      <c r="H29" s="300">
        <f>D29-F29+G29</f>
        <v>3092.6281499999968</v>
      </c>
      <c r="I29" s="390">
        <v>35348.1803</v>
      </c>
      <c r="J29" s="328"/>
      <c r="K29" s="158"/>
      <c r="L29" s="189"/>
    </row>
    <row r="30" spans="1:12" ht="14.1" customHeight="1" x14ac:dyDescent="0.25">
      <c r="A30" s="24"/>
      <c r="B30" s="160"/>
      <c r="C30" s="216" t="s">
        <v>71</v>
      </c>
      <c r="D30" s="334">
        <v>17200</v>
      </c>
      <c r="E30" s="300"/>
      <c r="F30" s="300">
        <f>G26+G27+G28+G29</f>
        <v>11327</v>
      </c>
      <c r="G30" s="300"/>
      <c r="H30" s="300">
        <f>D30-F30</f>
        <v>5873</v>
      </c>
      <c r="I30" s="302"/>
      <c r="J30" s="328"/>
      <c r="K30" s="158"/>
      <c r="L30" s="189"/>
    </row>
    <row r="31" spans="1:12" ht="14.1" customHeight="1" x14ac:dyDescent="0.25">
      <c r="A31" s="25"/>
      <c r="B31" s="159"/>
      <c r="C31" s="215" t="s">
        <v>19</v>
      </c>
      <c r="D31" s="362">
        <v>33987</v>
      </c>
      <c r="E31" s="347">
        <v>639</v>
      </c>
      <c r="F31" s="347">
        <v>10896</v>
      </c>
      <c r="G31" s="347"/>
      <c r="H31" s="347">
        <f>D31-F31</f>
        <v>23091</v>
      </c>
      <c r="I31" s="352">
        <v>15398</v>
      </c>
      <c r="J31" s="327"/>
      <c r="K31" s="158"/>
      <c r="L31" s="189"/>
    </row>
    <row r="32" spans="1:12" ht="14.1" customHeight="1" x14ac:dyDescent="0.25">
      <c r="A32" s="25"/>
      <c r="B32" s="159"/>
      <c r="C32" s="215" t="s">
        <v>72</v>
      </c>
      <c r="D32" s="362">
        <f>D33+D34</f>
        <v>25215</v>
      </c>
      <c r="E32" s="347">
        <f>E33</f>
        <v>88</v>
      </c>
      <c r="F32" s="347">
        <f>F33</f>
        <v>24364</v>
      </c>
      <c r="G32" s="347"/>
      <c r="H32" s="347">
        <f>H33+H34</f>
        <v>851</v>
      </c>
      <c r="I32" s="352">
        <f>I33</f>
        <v>30446</v>
      </c>
      <c r="J32" s="327"/>
      <c r="K32" s="158"/>
      <c r="L32" s="189"/>
    </row>
    <row r="33" spans="1:12" ht="14.1" customHeight="1" x14ac:dyDescent="0.25">
      <c r="A33" s="24"/>
      <c r="B33" s="160"/>
      <c r="C33" s="216" t="s">
        <v>10</v>
      </c>
      <c r="D33" s="334">
        <v>23115</v>
      </c>
      <c r="E33" s="300">
        <f>88-E37</f>
        <v>88</v>
      </c>
      <c r="F33" s="300">
        <f>24717-F37</f>
        <v>24364</v>
      </c>
      <c r="G33" s="300">
        <v>1521</v>
      </c>
      <c r="H33" s="300">
        <f>D33-F33+G33</f>
        <v>272</v>
      </c>
      <c r="I33" s="302">
        <v>30446</v>
      </c>
      <c r="J33" s="328"/>
      <c r="K33" s="158"/>
      <c r="L33" s="189"/>
    </row>
    <row r="34" spans="1:12" ht="14.1" customHeight="1" thickBot="1" x14ac:dyDescent="0.3">
      <c r="A34" s="24"/>
      <c r="B34" s="160"/>
      <c r="C34" s="217" t="s">
        <v>73</v>
      </c>
      <c r="D34" s="363">
        <v>2100</v>
      </c>
      <c r="E34" s="348"/>
      <c r="F34" s="348">
        <f>G33</f>
        <v>1521</v>
      </c>
      <c r="G34" s="348"/>
      <c r="H34" s="348">
        <f t="shared" ref="H34:H40" si="0">D34-F34</f>
        <v>579</v>
      </c>
      <c r="I34" s="353"/>
      <c r="J34" s="329"/>
      <c r="K34" s="158"/>
      <c r="L34" s="189"/>
    </row>
    <row r="35" spans="1:12" ht="15.75" customHeight="1" thickBot="1" x14ac:dyDescent="0.3">
      <c r="B35" s="147"/>
      <c r="C35" s="218" t="s">
        <v>102</v>
      </c>
      <c r="D35" s="333">
        <v>4000</v>
      </c>
      <c r="E35" s="301">
        <v>56</v>
      </c>
      <c r="F35" s="301">
        <v>3151</v>
      </c>
      <c r="G35" s="301"/>
      <c r="H35" s="301">
        <f>D35-F35</f>
        <v>849</v>
      </c>
      <c r="I35" s="303">
        <v>1330</v>
      </c>
      <c r="J35" s="330"/>
      <c r="K35" s="158"/>
      <c r="L35" s="189"/>
    </row>
    <row r="36" spans="1:12" ht="14.1" customHeight="1" thickBot="1" x14ac:dyDescent="0.3">
      <c r="B36" s="147"/>
      <c r="C36" s="218" t="s">
        <v>13</v>
      </c>
      <c r="D36" s="333">
        <v>749</v>
      </c>
      <c r="E36" s="301">
        <v>1</v>
      </c>
      <c r="F36" s="301">
        <v>246</v>
      </c>
      <c r="G36" s="301"/>
      <c r="H36" s="301">
        <f t="shared" si="0"/>
        <v>503</v>
      </c>
      <c r="I36" s="303">
        <v>178</v>
      </c>
      <c r="J36" s="330"/>
      <c r="K36" s="158"/>
      <c r="L36" s="189"/>
    </row>
    <row r="37" spans="1:12" ht="17.25" customHeight="1" thickBot="1" x14ac:dyDescent="0.3">
      <c r="B37" s="147"/>
      <c r="C37" s="218" t="s">
        <v>103</v>
      </c>
      <c r="D37" s="333">
        <v>3000</v>
      </c>
      <c r="E37" s="301"/>
      <c r="F37" s="301">
        <v>353</v>
      </c>
      <c r="G37" s="301"/>
      <c r="H37" s="301">
        <f>D37-F37</f>
        <v>2647</v>
      </c>
      <c r="I37" s="303"/>
      <c r="J37" s="330"/>
      <c r="K37" s="158"/>
      <c r="L37" s="189"/>
    </row>
    <row r="38" spans="1:12" ht="17.25" customHeight="1" thickBot="1" x14ac:dyDescent="0.3">
      <c r="B38" s="147"/>
      <c r="C38" s="218" t="s">
        <v>104</v>
      </c>
      <c r="D38" s="333">
        <v>7000</v>
      </c>
      <c r="E38" s="301">
        <v>4</v>
      </c>
      <c r="F38" s="301">
        <v>7000</v>
      </c>
      <c r="G38" s="301"/>
      <c r="H38" s="301">
        <f t="shared" si="0"/>
        <v>0</v>
      </c>
      <c r="I38" s="303">
        <v>873</v>
      </c>
      <c r="J38" s="330"/>
      <c r="K38" s="158"/>
      <c r="L38" s="189"/>
    </row>
    <row r="39" spans="1:12" ht="17.25" customHeight="1" thickBot="1" x14ac:dyDescent="0.3">
      <c r="B39" s="147"/>
      <c r="C39" s="218" t="s">
        <v>66</v>
      </c>
      <c r="D39" s="333">
        <v>500</v>
      </c>
      <c r="E39" s="301"/>
      <c r="F39" s="301">
        <v>370</v>
      </c>
      <c r="G39" s="301"/>
      <c r="H39" s="301">
        <f t="shared" si="0"/>
        <v>130</v>
      </c>
      <c r="I39" s="303"/>
      <c r="J39" s="330"/>
      <c r="K39" s="158"/>
      <c r="L39" s="189"/>
    </row>
    <row r="40" spans="1:12" ht="17.25" customHeight="1" thickBot="1" x14ac:dyDescent="0.3">
      <c r="B40" s="147"/>
      <c r="C40" s="218" t="s">
        <v>105</v>
      </c>
      <c r="D40" s="333">
        <v>3680</v>
      </c>
      <c r="E40" s="301"/>
      <c r="F40" s="301"/>
      <c r="G40" s="301"/>
      <c r="H40" s="301">
        <f t="shared" si="0"/>
        <v>3680</v>
      </c>
      <c r="I40" s="303"/>
      <c r="J40" s="330"/>
      <c r="K40" s="158"/>
      <c r="L40" s="189"/>
    </row>
    <row r="41" spans="1:12" ht="14.1" customHeight="1" thickBot="1" x14ac:dyDescent="0.3">
      <c r="B41" s="147"/>
      <c r="C41" s="184" t="s">
        <v>14</v>
      </c>
      <c r="D41" s="333"/>
      <c r="E41" s="365"/>
      <c r="F41" s="365">
        <v>181.55450000008568</v>
      </c>
      <c r="G41" s="365"/>
      <c r="H41" s="365">
        <f>D41-F41</f>
        <v>-181.55450000008568</v>
      </c>
      <c r="I41" s="303">
        <v>588</v>
      </c>
      <c r="J41" s="330"/>
      <c r="K41" s="158"/>
      <c r="L41" s="189"/>
    </row>
    <row r="42" spans="1:12" ht="16.5" customHeight="1" thickBot="1" x14ac:dyDescent="0.3">
      <c r="B42" s="147"/>
      <c r="C42" s="229" t="s">
        <v>9</v>
      </c>
      <c r="D42" s="236">
        <f>D21+D24+D35+D36+D37+D38+D39+D40+D41</f>
        <v>414920</v>
      </c>
      <c r="E42" s="249">
        <f>E21+E24+E35+E36+E37+E38+E39+E40+E41</f>
        <v>2119.7631999999999</v>
      </c>
      <c r="F42" s="249">
        <f>F21+F24+F35+F36+F37+F38+F39+F40+F41</f>
        <v>281764.89370000007</v>
      </c>
      <c r="G42" s="249"/>
      <c r="H42" s="249">
        <f>H21+H24+H35+H36+H37+H38+H39+H40+H41</f>
        <v>133155.10629999993</v>
      </c>
      <c r="I42" s="263">
        <f>I21+I24+I35+I36+I37+I38+I39+I40+I41</f>
        <v>318826.50705000001</v>
      </c>
      <c r="J42" s="249"/>
      <c r="K42" s="158"/>
      <c r="L42" s="189"/>
    </row>
    <row r="43" spans="1:12" ht="14.1" customHeight="1" x14ac:dyDescent="0.25">
      <c r="A43" s="18"/>
      <c r="B43" s="152"/>
      <c r="C43" s="153" t="s">
        <v>28</v>
      </c>
      <c r="D43" s="161"/>
      <c r="E43" s="161"/>
      <c r="F43" s="209"/>
      <c r="G43" s="209"/>
      <c r="H43" s="196"/>
      <c r="I43" s="196"/>
      <c r="J43" s="196"/>
      <c r="K43" s="154"/>
      <c r="L43" s="153"/>
    </row>
    <row r="44" spans="1:12" s="18" customFormat="1" ht="14.1" customHeight="1" x14ac:dyDescent="0.25">
      <c r="B44" s="152"/>
      <c r="C44" s="162" t="s">
        <v>108</v>
      </c>
      <c r="D44" s="161"/>
      <c r="E44" s="161"/>
      <c r="F44" s="161"/>
      <c r="G44" s="161"/>
      <c r="H44" s="189"/>
      <c r="I44" s="189"/>
      <c r="J44" s="189"/>
      <c r="K44" s="154"/>
      <c r="L44" s="153"/>
    </row>
    <row r="45" spans="1:12" s="18" customFormat="1" ht="14.1" customHeight="1" x14ac:dyDescent="0.25">
      <c r="B45" s="152"/>
      <c r="C45" s="257" t="s">
        <v>114</v>
      </c>
      <c r="D45" s="259"/>
      <c r="E45" s="259"/>
      <c r="F45" s="259"/>
      <c r="G45" s="161"/>
      <c r="H45" s="189"/>
      <c r="I45" s="146"/>
      <c r="J45" s="146"/>
      <c r="K45" s="154"/>
      <c r="L45" s="153"/>
    </row>
    <row r="46" spans="1:12" s="18" customFormat="1" ht="14.1" customHeight="1" x14ac:dyDescent="0.25">
      <c r="B46" s="152"/>
      <c r="C46" s="153" t="s">
        <v>106</v>
      </c>
      <c r="D46" s="259"/>
      <c r="E46" s="259"/>
      <c r="F46" s="259"/>
      <c r="G46" s="161"/>
      <c r="H46" s="189"/>
      <c r="I46" s="146"/>
      <c r="J46" s="146"/>
      <c r="K46" s="154"/>
      <c r="L46" s="153"/>
    </row>
    <row r="47" spans="1:12" s="18" customFormat="1" ht="5.25" customHeight="1" thickBot="1" x14ac:dyDescent="0.3">
      <c r="B47" s="163"/>
      <c r="D47" s="153"/>
      <c r="E47" s="164"/>
      <c r="F47" s="164"/>
      <c r="G47" s="164"/>
      <c r="H47" s="164"/>
      <c r="I47" s="164"/>
      <c r="J47" s="164"/>
      <c r="K47" s="165"/>
      <c r="L47" s="153"/>
    </row>
    <row r="48" spans="1:12" ht="12" customHeight="1" thickTop="1" x14ac:dyDescent="0.25">
      <c r="B48" s="6"/>
      <c r="C48" s="272"/>
      <c r="D48" s="268"/>
      <c r="E48" s="6"/>
      <c r="F48" s="42"/>
      <c r="G48" s="6"/>
      <c r="H48" s="6"/>
      <c r="I48" s="6"/>
      <c r="J48" s="146"/>
      <c r="K48" s="6"/>
      <c r="L48" s="146"/>
    </row>
    <row r="49" spans="2:12" ht="19.5" customHeight="1" thickBot="1" x14ac:dyDescent="0.3">
      <c r="B49" s="8"/>
      <c r="C49" s="75" t="s">
        <v>35</v>
      </c>
      <c r="D49" s="8"/>
      <c r="E49" s="8"/>
      <c r="F49" s="8"/>
      <c r="G49" s="8"/>
      <c r="H49" s="8"/>
      <c r="I49" s="8"/>
      <c r="J49" s="8"/>
      <c r="K49" s="8"/>
      <c r="L49" s="8"/>
    </row>
    <row r="50" spans="2:12" ht="17.100000000000001" customHeight="1" thickTop="1" x14ac:dyDescent="0.25">
      <c r="B50" s="403" t="s">
        <v>1</v>
      </c>
      <c r="C50" s="404"/>
      <c r="D50" s="404"/>
      <c r="E50" s="404"/>
      <c r="F50" s="404"/>
      <c r="G50" s="404"/>
      <c r="H50" s="404"/>
      <c r="I50" s="404"/>
      <c r="J50" s="404"/>
      <c r="K50" s="405"/>
      <c r="L50" s="260"/>
    </row>
    <row r="51" spans="2:12" ht="12" customHeight="1" thickBot="1" x14ac:dyDescent="0.3">
      <c r="B51" s="147"/>
      <c r="C51" s="166"/>
      <c r="D51" s="167"/>
      <c r="E51" s="167"/>
      <c r="F51" s="167"/>
      <c r="G51" s="167"/>
      <c r="H51" s="146"/>
      <c r="I51" s="146"/>
      <c r="J51" s="146"/>
      <c r="K51" s="148"/>
      <c r="L51" s="146"/>
    </row>
    <row r="52" spans="2:12" ht="14.1" customHeight="1" thickBot="1" x14ac:dyDescent="0.3">
      <c r="B52" s="147"/>
      <c r="C52" s="419" t="s">
        <v>2</v>
      </c>
      <c r="D52" s="420"/>
      <c r="E52" s="168"/>
      <c r="F52" s="168"/>
      <c r="G52" s="168"/>
      <c r="H52" s="146"/>
      <c r="I52" s="146"/>
      <c r="J52" s="146"/>
      <c r="K52" s="148"/>
      <c r="L52" s="146"/>
    </row>
    <row r="53" spans="2:12" ht="14.1" customHeight="1" thickBot="1" x14ac:dyDescent="0.3">
      <c r="B53" s="147"/>
      <c r="C53" s="169" t="s">
        <v>32</v>
      </c>
      <c r="D53" s="211">
        <v>9675</v>
      </c>
      <c r="E53" s="168"/>
      <c r="F53" s="168"/>
      <c r="G53" s="168"/>
      <c r="H53" s="146"/>
      <c r="I53" s="146"/>
      <c r="J53" s="146"/>
      <c r="K53" s="148"/>
      <c r="L53" s="146"/>
    </row>
    <row r="54" spans="2:12" ht="14.1" customHeight="1" thickBot="1" x14ac:dyDescent="0.3">
      <c r="B54" s="147"/>
      <c r="C54" s="169" t="s">
        <v>3</v>
      </c>
      <c r="D54" s="211">
        <v>8625</v>
      </c>
      <c r="E54" s="168"/>
      <c r="F54" s="168"/>
      <c r="G54" s="221"/>
      <c r="H54" s="146"/>
      <c r="I54" s="146"/>
      <c r="J54" s="146"/>
      <c r="K54" s="148"/>
      <c r="L54" s="146"/>
    </row>
    <row r="55" spans="2:12" ht="14.1" customHeight="1" thickBot="1" x14ac:dyDescent="0.3">
      <c r="B55" s="147"/>
      <c r="C55" s="169" t="s">
        <v>33</v>
      </c>
      <c r="D55" s="211">
        <v>700</v>
      </c>
      <c r="E55" s="168"/>
      <c r="F55" s="168"/>
      <c r="G55" s="168"/>
      <c r="H55" s="146"/>
      <c r="I55" s="146"/>
      <c r="J55" s="146"/>
      <c r="K55" s="148"/>
      <c r="L55" s="146"/>
    </row>
    <row r="56" spans="2:12" ht="14.1" customHeight="1" thickBot="1" x14ac:dyDescent="0.3">
      <c r="B56" s="147"/>
      <c r="C56" s="169" t="s">
        <v>36</v>
      </c>
      <c r="D56" s="211">
        <v>19000</v>
      </c>
      <c r="E56" s="168"/>
      <c r="F56" s="168"/>
      <c r="G56" s="168"/>
      <c r="H56" s="146"/>
      <c r="I56" s="146"/>
      <c r="J56" s="146"/>
      <c r="K56" s="148"/>
      <c r="L56" s="146"/>
    </row>
    <row r="57" spans="2:12" ht="14.1" customHeight="1" thickBot="1" x14ac:dyDescent="0.3">
      <c r="B57" s="155"/>
      <c r="C57" s="170"/>
      <c r="D57" s="171"/>
      <c r="E57" s="172"/>
      <c r="F57" s="172"/>
      <c r="G57" s="172"/>
      <c r="H57" s="156"/>
      <c r="I57" s="156"/>
      <c r="J57" s="156"/>
      <c r="K57" s="157"/>
      <c r="L57" s="146"/>
    </row>
    <row r="58" spans="2:12" ht="17.100000000000001" customHeight="1" thickBot="1" x14ac:dyDescent="0.3">
      <c r="B58" s="408" t="s">
        <v>8</v>
      </c>
      <c r="C58" s="409"/>
      <c r="D58" s="409"/>
      <c r="E58" s="409"/>
      <c r="F58" s="409"/>
      <c r="G58" s="409"/>
      <c r="H58" s="409"/>
      <c r="I58" s="409"/>
      <c r="J58" s="409"/>
      <c r="K58" s="410"/>
      <c r="L58" s="260"/>
    </row>
    <row r="59" spans="2:12" s="3" customFormat="1" ht="48" customHeight="1" thickBot="1" x14ac:dyDescent="0.3">
      <c r="B59" s="173"/>
      <c r="C59" s="228" t="s">
        <v>20</v>
      </c>
      <c r="D59" s="248" t="s">
        <v>21</v>
      </c>
      <c r="E59" s="246" t="str">
        <f>E20</f>
        <v>LANDET KVANTUM UKE 23</v>
      </c>
      <c r="F59" s="246" t="str">
        <f>F20</f>
        <v>LANDET KVANTUM T.O.M UKE 23</v>
      </c>
      <c r="G59" s="246" t="str">
        <f>H20</f>
        <v>RESTKVOTER</v>
      </c>
      <c r="H59" s="247" t="str">
        <f>I20</f>
        <v>LANDET KVANTUM T.O.M. UKE 23 2014</v>
      </c>
      <c r="I59" s="174"/>
      <c r="J59" s="174"/>
      <c r="K59" s="175"/>
      <c r="L59" s="174"/>
    </row>
    <row r="60" spans="2:12" ht="14.1" customHeight="1" x14ac:dyDescent="0.25">
      <c r="B60" s="176"/>
      <c r="C60" s="180" t="s">
        <v>37</v>
      </c>
      <c r="D60" s="412"/>
      <c r="E60" s="364">
        <v>108</v>
      </c>
      <c r="F60" s="364">
        <v>333</v>
      </c>
      <c r="G60" s="417"/>
      <c r="H60" s="349">
        <v>253</v>
      </c>
      <c r="I60" s="193"/>
      <c r="J60" s="193"/>
      <c r="K60" s="240"/>
      <c r="L60" s="131"/>
    </row>
    <row r="61" spans="2:12" ht="14.1" customHeight="1" x14ac:dyDescent="0.25">
      <c r="B61" s="176"/>
      <c r="C61" s="178" t="s">
        <v>34</v>
      </c>
      <c r="D61" s="413"/>
      <c r="E61" s="356">
        <v>69</v>
      </c>
      <c r="F61" s="356">
        <v>506</v>
      </c>
      <c r="G61" s="417"/>
      <c r="H61" s="367">
        <v>677</v>
      </c>
      <c r="I61" s="193"/>
      <c r="J61" s="193"/>
      <c r="K61" s="240"/>
      <c r="L61" s="131"/>
    </row>
    <row r="62" spans="2:12" ht="14.1" customHeight="1" thickBot="1" x14ac:dyDescent="0.3">
      <c r="B62" s="176"/>
      <c r="C62" s="179" t="s">
        <v>38</v>
      </c>
      <c r="D62" s="414"/>
      <c r="E62" s="357">
        <v>9</v>
      </c>
      <c r="F62" s="357">
        <v>69</v>
      </c>
      <c r="G62" s="418"/>
      <c r="H62" s="368">
        <v>74</v>
      </c>
      <c r="I62" s="193"/>
      <c r="J62" s="193"/>
      <c r="K62" s="240"/>
      <c r="L62" s="131"/>
    </row>
    <row r="63" spans="2:12" s="113" customFormat="1" ht="15.6" customHeight="1" x14ac:dyDescent="0.25">
      <c r="B63" s="194"/>
      <c r="C63" s="180" t="s">
        <v>67</v>
      </c>
      <c r="D63" s="293">
        <v>5700</v>
      </c>
      <c r="E63" s="287">
        <f>SUM(E64:E66)</f>
        <v>665.63799999999992</v>
      </c>
      <c r="F63" s="287">
        <f>F64+F65+F66</f>
        <v>1998.4292</v>
      </c>
      <c r="G63" s="287">
        <f>D63-F63</f>
        <v>3701.5708</v>
      </c>
      <c r="H63" s="289">
        <f>H64+H65+H66</f>
        <v>2233.2875999999997</v>
      </c>
      <c r="I63" s="195"/>
      <c r="J63" s="195"/>
      <c r="K63" s="240"/>
      <c r="L63" s="131"/>
    </row>
    <row r="64" spans="2:12" s="24" customFormat="1" ht="14.1" customHeight="1" x14ac:dyDescent="0.25">
      <c r="B64" s="181"/>
      <c r="C64" s="182" t="s">
        <v>39</v>
      </c>
      <c r="D64" s="294"/>
      <c r="E64" s="389">
        <v>197.60830000000001</v>
      </c>
      <c r="F64" s="389">
        <v>637.92539999999997</v>
      </c>
      <c r="G64" s="366"/>
      <c r="H64" s="390">
        <v>1024.9324999999999</v>
      </c>
      <c r="I64" s="183"/>
      <c r="J64" s="183"/>
      <c r="K64" s="240"/>
      <c r="L64" s="131"/>
    </row>
    <row r="65" spans="2:12" s="24" customFormat="1" ht="14.1" customHeight="1" x14ac:dyDescent="0.25">
      <c r="B65" s="181"/>
      <c r="C65" s="182" t="s">
        <v>40</v>
      </c>
      <c r="D65" s="294"/>
      <c r="E65" s="389">
        <v>336.18439999999998</v>
      </c>
      <c r="F65" s="389">
        <v>954.34670000000006</v>
      </c>
      <c r="G65" s="366"/>
      <c r="H65" s="390">
        <v>1049.0813000000001</v>
      </c>
      <c r="I65" s="220"/>
      <c r="J65" s="220"/>
      <c r="K65" s="240"/>
      <c r="L65" s="131"/>
    </row>
    <row r="66" spans="2:12" s="24" customFormat="1" ht="14.1" customHeight="1" thickBot="1" x14ac:dyDescent="0.3">
      <c r="B66" s="181"/>
      <c r="C66" s="395" t="s">
        <v>41</v>
      </c>
      <c r="D66" s="396"/>
      <c r="E66" s="397">
        <v>131.84530000000001</v>
      </c>
      <c r="F66" s="397">
        <v>406.15710000000001</v>
      </c>
      <c r="G66" s="398"/>
      <c r="H66" s="399">
        <v>159.27379999999999</v>
      </c>
      <c r="I66" s="220"/>
      <c r="J66" s="220"/>
      <c r="K66" s="240"/>
      <c r="L66" s="131"/>
    </row>
    <row r="67" spans="2:12" ht="14.1" customHeight="1" thickBot="1" x14ac:dyDescent="0.3">
      <c r="B67" s="147"/>
      <c r="C67" s="184" t="s">
        <v>42</v>
      </c>
      <c r="D67" s="290">
        <v>123</v>
      </c>
      <c r="E67" s="288"/>
      <c r="F67" s="288">
        <v>4</v>
      </c>
      <c r="G67" s="288">
        <f>D67-F67</f>
        <v>119</v>
      </c>
      <c r="H67" s="291">
        <v>0.84719999999999995</v>
      </c>
      <c r="I67" s="189"/>
      <c r="J67" s="189"/>
      <c r="K67" s="240"/>
      <c r="L67" s="131"/>
    </row>
    <row r="68" spans="2:12" ht="14.1" customHeight="1" thickBot="1" x14ac:dyDescent="0.3">
      <c r="B68" s="147"/>
      <c r="C68" s="184" t="s">
        <v>14</v>
      </c>
      <c r="D68" s="290"/>
      <c r="E68" s="288">
        <v>11</v>
      </c>
      <c r="F68" s="288">
        <v>52</v>
      </c>
      <c r="G68" s="288"/>
      <c r="H68" s="291">
        <v>58</v>
      </c>
      <c r="I68" s="189"/>
      <c r="J68" s="189"/>
      <c r="K68" s="240"/>
      <c r="L68" s="131"/>
    </row>
    <row r="69" spans="2:12" s="3" customFormat="1" ht="16.5" customHeight="1" thickBot="1" x14ac:dyDescent="0.3">
      <c r="B69" s="145"/>
      <c r="C69" s="229" t="s">
        <v>9</v>
      </c>
      <c r="D69" s="295">
        <v>9675</v>
      </c>
      <c r="E69" s="253">
        <f>E60+E61+E62+E63+E67+E68</f>
        <v>862.63799999999992</v>
      </c>
      <c r="F69" s="253">
        <f>F60+F61+F62+F63+F67+F68</f>
        <v>2962.4292</v>
      </c>
      <c r="G69" s="253">
        <f>D69-F69</f>
        <v>6712.5707999999995</v>
      </c>
      <c r="H69" s="263">
        <f>H60+H61+H62+H63+H67+H68</f>
        <v>3296.1347999999998</v>
      </c>
      <c r="I69" s="210"/>
      <c r="J69" s="210"/>
      <c r="K69" s="240"/>
      <c r="L69" s="131"/>
    </row>
    <row r="70" spans="2:12" s="3" customFormat="1" ht="19.149999999999999" customHeight="1" thickBot="1" x14ac:dyDescent="0.3">
      <c r="B70" s="190"/>
      <c r="C70" s="415"/>
      <c r="D70" s="415"/>
      <c r="E70" s="415"/>
      <c r="F70" s="296"/>
      <c r="G70" s="186"/>
      <c r="H70" s="219"/>
      <c r="I70" s="191"/>
      <c r="J70" s="191"/>
      <c r="K70" s="192"/>
      <c r="L70" s="4"/>
    </row>
    <row r="71" spans="2:12" ht="12" customHeight="1" thickTop="1" x14ac:dyDescent="0.25">
      <c r="B71" s="6"/>
      <c r="C71" s="37"/>
      <c r="D71" s="38"/>
      <c r="E71" s="38"/>
      <c r="F71" s="38"/>
      <c r="G71" s="38"/>
      <c r="H71" s="42"/>
      <c r="I71" s="6"/>
      <c r="J71" s="146"/>
      <c r="K71" s="6"/>
      <c r="L71" s="146"/>
    </row>
    <row r="72" spans="2:12" ht="12" customHeight="1" x14ac:dyDescent="0.25">
      <c r="B72" s="6"/>
      <c r="C72" s="37"/>
      <c r="D72" s="38"/>
      <c r="E72" s="38"/>
      <c r="F72" s="38"/>
      <c r="G72" s="38"/>
      <c r="H72" s="6"/>
      <c r="I72" s="6"/>
      <c r="J72" s="146"/>
      <c r="K72" s="6"/>
      <c r="L72" s="146"/>
    </row>
    <row r="73" spans="2:12" ht="12" customHeight="1" x14ac:dyDescent="0.25">
      <c r="B73" s="6"/>
      <c r="C73" s="37"/>
      <c r="D73" s="38"/>
      <c r="E73" s="38"/>
      <c r="F73" s="38"/>
      <c r="G73" s="38"/>
      <c r="H73" s="6"/>
      <c r="I73" s="6"/>
      <c r="J73" s="146"/>
      <c r="K73" s="6"/>
      <c r="L73" s="146"/>
    </row>
    <row r="74" spans="2:12" ht="17.100000000000001" customHeight="1" thickBot="1" x14ac:dyDescent="0.3">
      <c r="B74" s="7"/>
      <c r="C74" s="74" t="s">
        <v>31</v>
      </c>
      <c r="D74" s="7"/>
      <c r="E74" s="7"/>
      <c r="F74" s="7"/>
      <c r="G74" s="7"/>
      <c r="H74" s="7"/>
      <c r="I74" s="7"/>
      <c r="J74" s="7"/>
      <c r="K74" s="7"/>
      <c r="L74" s="7"/>
    </row>
    <row r="75" spans="2:12" ht="17.100000000000001" customHeight="1" thickTop="1" x14ac:dyDescent="0.25">
      <c r="B75" s="403" t="s">
        <v>1</v>
      </c>
      <c r="C75" s="404"/>
      <c r="D75" s="404"/>
      <c r="E75" s="404"/>
      <c r="F75" s="404"/>
      <c r="G75" s="404"/>
      <c r="H75" s="404"/>
      <c r="I75" s="404"/>
      <c r="J75" s="404"/>
      <c r="K75" s="405"/>
      <c r="L75" s="260"/>
    </row>
    <row r="76" spans="2:12" ht="4.5" customHeight="1" thickBot="1" x14ac:dyDescent="0.3">
      <c r="B76" s="147"/>
      <c r="C76" s="146"/>
      <c r="D76" s="146"/>
      <c r="E76" s="146"/>
      <c r="F76" s="146"/>
      <c r="G76" s="146"/>
      <c r="H76" s="146"/>
      <c r="I76" s="146"/>
      <c r="J76" s="146"/>
      <c r="K76" s="148"/>
      <c r="L76" s="146"/>
    </row>
    <row r="77" spans="2:12" ht="14.1" customHeight="1" thickBot="1" x14ac:dyDescent="0.3">
      <c r="B77" s="145"/>
      <c r="C77" s="406" t="s">
        <v>2</v>
      </c>
      <c r="D77" s="407"/>
      <c r="E77" s="406" t="s">
        <v>21</v>
      </c>
      <c r="F77" s="411"/>
      <c r="G77" s="406" t="s">
        <v>22</v>
      </c>
      <c r="H77" s="407"/>
      <c r="I77" s="189"/>
      <c r="J77" s="189"/>
      <c r="K77" s="143"/>
      <c r="L77" s="166"/>
    </row>
    <row r="78" spans="2:12" ht="17.25" x14ac:dyDescent="0.25">
      <c r="B78" s="147"/>
      <c r="C78" s="198" t="s">
        <v>29</v>
      </c>
      <c r="D78" s="206">
        <v>88115</v>
      </c>
      <c r="E78" s="238" t="s">
        <v>5</v>
      </c>
      <c r="F78" s="208">
        <v>33161</v>
      </c>
      <c r="G78" s="237" t="s">
        <v>27</v>
      </c>
      <c r="H78" s="208">
        <v>9739</v>
      </c>
      <c r="I78" s="189"/>
      <c r="J78" s="189"/>
      <c r="K78" s="143"/>
      <c r="L78" s="166"/>
    </row>
    <row r="79" spans="2:12" ht="15" x14ac:dyDescent="0.25">
      <c r="B79" s="147"/>
      <c r="C79" s="198" t="s">
        <v>3</v>
      </c>
      <c r="D79" s="206">
        <v>79115</v>
      </c>
      <c r="E79" s="49" t="s">
        <v>6</v>
      </c>
      <c r="F79" s="203">
        <v>54106</v>
      </c>
      <c r="G79" s="237" t="s">
        <v>68</v>
      </c>
      <c r="H79" s="203">
        <v>40038</v>
      </c>
      <c r="I79" s="189"/>
      <c r="J79" s="189"/>
      <c r="K79" s="143"/>
      <c r="L79" s="166"/>
    </row>
    <row r="80" spans="2:12" ht="15.75" thickBot="1" x14ac:dyDescent="0.3">
      <c r="B80" s="147"/>
      <c r="C80" s="198" t="s">
        <v>33</v>
      </c>
      <c r="D80" s="206">
        <v>11270</v>
      </c>
      <c r="E80" s="200" t="s">
        <v>91</v>
      </c>
      <c r="F80" s="203">
        <v>930</v>
      </c>
      <c r="G80" s="237" t="s">
        <v>69</v>
      </c>
      <c r="H80" s="206">
        <v>4329</v>
      </c>
      <c r="I80" s="189"/>
      <c r="J80" s="189"/>
      <c r="K80" s="143"/>
      <c r="L80" s="166"/>
    </row>
    <row r="81" spans="1:12" ht="14.1" customHeight="1" thickBot="1" x14ac:dyDescent="0.3">
      <c r="B81" s="147"/>
      <c r="C81" s="150" t="s">
        <v>36</v>
      </c>
      <c r="D81" s="207">
        <f>SUM(D78:D80)</f>
        <v>178500</v>
      </c>
      <c r="E81" s="151" t="s">
        <v>7</v>
      </c>
      <c r="F81" s="205">
        <f>SUM(F78:F80)</f>
        <v>88197</v>
      </c>
      <c r="G81" s="150" t="s">
        <v>6</v>
      </c>
      <c r="H81" s="205">
        <f>SUM(H78:H80)</f>
        <v>54106</v>
      </c>
      <c r="I81" s="189"/>
      <c r="J81" s="189"/>
      <c r="K81" s="148"/>
      <c r="L81" s="146"/>
    </row>
    <row r="82" spans="1:12" ht="12" customHeight="1" x14ac:dyDescent="0.25">
      <c r="B82" s="147"/>
      <c r="C82" s="255" t="s">
        <v>94</v>
      </c>
      <c r="D82" s="256"/>
      <c r="E82" s="256"/>
      <c r="F82" s="256"/>
      <c r="G82" s="256"/>
      <c r="H82" s="256"/>
      <c r="I82" s="254"/>
      <c r="J82" s="146"/>
      <c r="K82" s="148"/>
      <c r="L82" s="146"/>
    </row>
    <row r="83" spans="1:12" ht="14.25" customHeight="1" x14ac:dyDescent="0.25">
      <c r="B83" s="147"/>
      <c r="C83" s="416" t="s">
        <v>95</v>
      </c>
      <c r="D83" s="416"/>
      <c r="E83" s="416"/>
      <c r="F83" s="416"/>
      <c r="G83" s="416"/>
      <c r="H83" s="416"/>
      <c r="I83" s="254"/>
      <c r="J83" s="146"/>
      <c r="K83" s="148"/>
      <c r="L83" s="146"/>
    </row>
    <row r="84" spans="1:12" ht="6" customHeight="1" thickBot="1" x14ac:dyDescent="0.3">
      <c r="B84" s="147"/>
      <c r="C84" s="416"/>
      <c r="D84" s="416"/>
      <c r="E84" s="416"/>
      <c r="F84" s="416"/>
      <c r="G84" s="416"/>
      <c r="H84" s="416"/>
      <c r="I84" s="146"/>
      <c r="J84" s="146"/>
      <c r="K84" s="148"/>
      <c r="L84" s="146"/>
    </row>
    <row r="85" spans="1:12" ht="14.1" customHeight="1" x14ac:dyDescent="0.25">
      <c r="B85" s="408" t="s">
        <v>8</v>
      </c>
      <c r="C85" s="409"/>
      <c r="D85" s="409"/>
      <c r="E85" s="409"/>
      <c r="F85" s="409"/>
      <c r="G85" s="409"/>
      <c r="H85" s="409"/>
      <c r="I85" s="409"/>
      <c r="J85" s="409"/>
      <c r="K85" s="410"/>
      <c r="L85" s="260"/>
    </row>
    <row r="86" spans="1:12" ht="5.25" customHeight="1" thickBot="1" x14ac:dyDescent="0.3">
      <c r="B86" s="9"/>
      <c r="C86" s="16"/>
      <c r="D86" s="6"/>
      <c r="E86" s="6"/>
      <c r="F86" s="73"/>
      <c r="G86" s="6"/>
      <c r="H86" s="6"/>
      <c r="I86" s="6"/>
      <c r="J86" s="146"/>
      <c r="K86" s="10"/>
      <c r="L86" s="146"/>
    </row>
    <row r="87" spans="1:12" ht="48.75" customHeight="1" thickBot="1" x14ac:dyDescent="0.3">
      <c r="B87" s="9"/>
      <c r="C87" s="228" t="s">
        <v>20</v>
      </c>
      <c r="D87" s="248" t="s">
        <v>21</v>
      </c>
      <c r="E87" s="246" t="str">
        <f>E20</f>
        <v>LANDET KVANTUM UKE 23</v>
      </c>
      <c r="F87" s="246" t="str">
        <f>F20</f>
        <v>LANDET KVANTUM T.O.M UKE 23</v>
      </c>
      <c r="G87" s="246" t="str">
        <f>H20</f>
        <v>RESTKVOTER</v>
      </c>
      <c r="H87" s="247" t="str">
        <f>I20</f>
        <v>LANDET KVANTUM T.O.M. UKE 23 2014</v>
      </c>
      <c r="I87" s="6"/>
      <c r="J87" s="146"/>
      <c r="K87" s="10"/>
      <c r="L87" s="146"/>
    </row>
    <row r="88" spans="1:12" ht="14.1" customHeight="1" x14ac:dyDescent="0.25">
      <c r="B88" s="9"/>
      <c r="C88" s="180" t="s">
        <v>17</v>
      </c>
      <c r="D88" s="293">
        <f>D90+D89</f>
        <v>33161</v>
      </c>
      <c r="E88" s="376">
        <f>E90+E89</f>
        <v>77</v>
      </c>
      <c r="F88" s="376">
        <f>F89+F90</f>
        <v>14019</v>
      </c>
      <c r="G88" s="376">
        <f>G89+G90</f>
        <v>19142</v>
      </c>
      <c r="H88" s="289">
        <f>H89+H90</f>
        <v>11834</v>
      </c>
      <c r="I88" s="42"/>
      <c r="J88" s="189"/>
      <c r="K88" s="158"/>
      <c r="L88" s="189"/>
    </row>
    <row r="89" spans="1:12" ht="14.1" customHeight="1" x14ac:dyDescent="0.25">
      <c r="B89" s="9"/>
      <c r="C89" s="223" t="s">
        <v>12</v>
      </c>
      <c r="D89" s="331">
        <v>32411</v>
      </c>
      <c r="E89" s="369">
        <v>74</v>
      </c>
      <c r="F89" s="369">
        <v>13439</v>
      </c>
      <c r="G89" s="369">
        <f>D89-F89</f>
        <v>18972</v>
      </c>
      <c r="H89" s="308">
        <v>11284</v>
      </c>
      <c r="I89" s="189"/>
      <c r="J89" s="189"/>
      <c r="K89" s="158"/>
      <c r="L89" s="189"/>
    </row>
    <row r="90" spans="1:12" ht="15.75" thickBot="1" x14ac:dyDescent="0.3">
      <c r="B90" s="9"/>
      <c r="C90" s="224" t="s">
        <v>11</v>
      </c>
      <c r="D90" s="332">
        <v>750</v>
      </c>
      <c r="E90" s="370">
        <v>3</v>
      </c>
      <c r="F90" s="370">
        <v>580</v>
      </c>
      <c r="G90" s="370">
        <f>D90-F90</f>
        <v>170</v>
      </c>
      <c r="H90" s="309">
        <v>550</v>
      </c>
      <c r="I90" s="189"/>
      <c r="J90" s="189"/>
      <c r="K90" s="158"/>
      <c r="L90" s="189"/>
    </row>
    <row r="91" spans="1:12" ht="14.1" customHeight="1" x14ac:dyDescent="0.25">
      <c r="B91" s="2"/>
      <c r="C91" s="177" t="s">
        <v>18</v>
      </c>
      <c r="D91" s="355">
        <f>D92+D98+D99</f>
        <v>54106</v>
      </c>
      <c r="E91" s="371">
        <f>E92+E98+E99</f>
        <v>520.14049999999997</v>
      </c>
      <c r="F91" s="371">
        <f>F92+F98+F99</f>
        <v>27033.420899999997</v>
      </c>
      <c r="G91" s="371">
        <f>G92+G98+G99</f>
        <v>27072.579100000003</v>
      </c>
      <c r="H91" s="354">
        <f>H92+H98+H99</f>
        <v>24859.300499999998</v>
      </c>
      <c r="I91" s="189"/>
      <c r="J91" s="189"/>
      <c r="K91" s="158"/>
      <c r="L91" s="189"/>
    </row>
    <row r="92" spans="1:12" ht="15.75" customHeight="1" x14ac:dyDescent="0.25">
      <c r="B92" s="22"/>
      <c r="C92" s="226" t="s">
        <v>70</v>
      </c>
      <c r="D92" s="335">
        <f>D93+D94+D95+D96+D97</f>
        <v>40038</v>
      </c>
      <c r="E92" s="372">
        <f>E93+E94+E95+E96+E97</f>
        <v>267.14049999999997</v>
      </c>
      <c r="F92" s="372">
        <f>F93+F94+F95+F96+F97</f>
        <v>21236.420899999997</v>
      </c>
      <c r="G92" s="372">
        <f>G93+G94+G95+G96+G97</f>
        <v>18801.579100000003</v>
      </c>
      <c r="H92" s="310">
        <f>H93+H94+H96+H97</f>
        <v>19200.300499999998</v>
      </c>
      <c r="I92" s="189"/>
      <c r="J92" s="189"/>
      <c r="K92" s="158"/>
      <c r="L92" s="189"/>
    </row>
    <row r="93" spans="1:12" ht="14.1" customHeight="1" x14ac:dyDescent="0.25">
      <c r="A93" s="24"/>
      <c r="B93" s="160"/>
      <c r="C93" s="225" t="s">
        <v>23</v>
      </c>
      <c r="D93" s="334">
        <v>9211</v>
      </c>
      <c r="E93" s="389">
        <v>57.696199999999997</v>
      </c>
      <c r="F93" s="389">
        <v>2873.1219999999998</v>
      </c>
      <c r="G93" s="373">
        <f>D93-F93</f>
        <v>6337.8780000000006</v>
      </c>
      <c r="H93" s="390">
        <v>2589.1891000000001</v>
      </c>
      <c r="I93" s="189"/>
      <c r="J93" s="189"/>
      <c r="K93" s="158"/>
      <c r="L93" s="189"/>
    </row>
    <row r="94" spans="1:12" ht="14.1" customHeight="1" x14ac:dyDescent="0.25">
      <c r="A94" s="24"/>
      <c r="B94" s="160"/>
      <c r="C94" s="225" t="s">
        <v>24</v>
      </c>
      <c r="D94" s="334">
        <v>8490</v>
      </c>
      <c r="E94" s="389">
        <v>69.759</v>
      </c>
      <c r="F94" s="389">
        <v>6325.0565999999999</v>
      </c>
      <c r="G94" s="373">
        <f t="shared" ref="G94:G100" si="1">D94-F94</f>
        <v>2164.9434000000001</v>
      </c>
      <c r="H94" s="390">
        <v>5127.0604999999996</v>
      </c>
      <c r="I94" s="189"/>
      <c r="J94" s="189"/>
      <c r="K94" s="158"/>
      <c r="L94" s="189"/>
    </row>
    <row r="95" spans="1:12" ht="19.5" customHeight="1" x14ac:dyDescent="0.25">
      <c r="A95" s="24"/>
      <c r="B95" s="160"/>
      <c r="C95" s="225" t="s">
        <v>76</v>
      </c>
      <c r="D95" s="334">
        <v>4000</v>
      </c>
      <c r="E95" s="389"/>
      <c r="F95" s="389"/>
      <c r="G95" s="373">
        <f>D95-F95</f>
        <v>4000</v>
      </c>
      <c r="H95" s="390"/>
      <c r="I95" s="189"/>
      <c r="J95" s="189"/>
      <c r="K95" s="158"/>
      <c r="L95" s="189"/>
    </row>
    <row r="96" spans="1:12" ht="14.1" customHeight="1" x14ac:dyDescent="0.25">
      <c r="A96" s="24"/>
      <c r="B96" s="160"/>
      <c r="C96" s="225" t="s">
        <v>25</v>
      </c>
      <c r="D96" s="334">
        <v>11811</v>
      </c>
      <c r="E96" s="389">
        <v>76.281999999999996</v>
      </c>
      <c r="F96" s="389">
        <v>7607.0065000000004</v>
      </c>
      <c r="G96" s="373">
        <f t="shared" si="1"/>
        <v>4203.9934999999996</v>
      </c>
      <c r="H96" s="390">
        <v>6698.5246999999999</v>
      </c>
      <c r="I96" s="189"/>
      <c r="J96" s="189"/>
      <c r="K96" s="158"/>
      <c r="L96" s="189"/>
    </row>
    <row r="97" spans="1:12" ht="14.1" customHeight="1" x14ac:dyDescent="0.25">
      <c r="A97" s="24"/>
      <c r="B97" s="160"/>
      <c r="C97" s="225" t="s">
        <v>26</v>
      </c>
      <c r="D97" s="334">
        <v>6526</v>
      </c>
      <c r="E97" s="389">
        <v>63.403300000000002</v>
      </c>
      <c r="F97" s="389">
        <v>4431.2358000000004</v>
      </c>
      <c r="G97" s="373">
        <f t="shared" si="1"/>
        <v>2094.7641999999996</v>
      </c>
      <c r="H97" s="390">
        <v>4785.5262000000002</v>
      </c>
      <c r="I97" s="189"/>
      <c r="J97" s="189"/>
      <c r="K97" s="158"/>
      <c r="L97" s="189"/>
    </row>
    <row r="98" spans="1:12" ht="14.1" customHeight="1" x14ac:dyDescent="0.25">
      <c r="B98" s="22"/>
      <c r="C98" s="226" t="s">
        <v>34</v>
      </c>
      <c r="D98" s="335">
        <v>9739</v>
      </c>
      <c r="E98" s="372">
        <v>210</v>
      </c>
      <c r="F98" s="372">
        <v>4157</v>
      </c>
      <c r="G98" s="372">
        <f t="shared" si="1"/>
        <v>5582</v>
      </c>
      <c r="H98" s="310">
        <v>4701</v>
      </c>
      <c r="I98" s="189"/>
      <c r="J98" s="189"/>
      <c r="K98" s="158"/>
      <c r="L98" s="189"/>
    </row>
    <row r="99" spans="1:12" ht="15.75" thickBot="1" x14ac:dyDescent="0.3">
      <c r="B99" s="22"/>
      <c r="C99" s="227" t="s">
        <v>69</v>
      </c>
      <c r="D99" s="336">
        <v>4329</v>
      </c>
      <c r="E99" s="374">
        <v>43</v>
      </c>
      <c r="F99" s="374">
        <v>1640</v>
      </c>
      <c r="G99" s="374">
        <f t="shared" si="1"/>
        <v>2689</v>
      </c>
      <c r="H99" s="311">
        <v>958</v>
      </c>
      <c r="I99" s="189"/>
      <c r="J99" s="189"/>
      <c r="K99" s="158"/>
      <c r="L99" s="189"/>
    </row>
    <row r="100" spans="1:12" ht="15.75" thickBot="1" x14ac:dyDescent="0.3">
      <c r="B100" s="9"/>
      <c r="C100" s="184" t="s">
        <v>13</v>
      </c>
      <c r="D100" s="290">
        <v>548</v>
      </c>
      <c r="E100" s="375"/>
      <c r="F100" s="375">
        <v>32</v>
      </c>
      <c r="G100" s="375">
        <f t="shared" si="1"/>
        <v>516</v>
      </c>
      <c r="H100" s="291">
        <v>46.671900000000001</v>
      </c>
      <c r="I100" s="189"/>
      <c r="J100" s="189"/>
      <c r="K100" s="158"/>
      <c r="L100" s="189"/>
    </row>
    <row r="101" spans="1:12" ht="18" thickBot="1" x14ac:dyDescent="0.3">
      <c r="B101" s="147"/>
      <c r="C101" s="218" t="s">
        <v>85</v>
      </c>
      <c r="D101" s="333">
        <v>930</v>
      </c>
      <c r="E101" s="365"/>
      <c r="F101" s="365"/>
      <c r="G101" s="365">
        <f>D101-F101</f>
        <v>930</v>
      </c>
      <c r="H101" s="303"/>
      <c r="I101" s="189"/>
      <c r="J101" s="189"/>
      <c r="K101" s="158"/>
      <c r="L101" s="189"/>
    </row>
    <row r="102" spans="1:12" ht="16.5" customHeight="1" thickBot="1" x14ac:dyDescent="0.3">
      <c r="B102" s="9"/>
      <c r="C102" s="184" t="s">
        <v>78</v>
      </c>
      <c r="D102" s="290">
        <v>300</v>
      </c>
      <c r="E102" s="375"/>
      <c r="F102" s="375">
        <v>300</v>
      </c>
      <c r="G102" s="375"/>
      <c r="H102" s="291">
        <v>27.6355</v>
      </c>
      <c r="I102" s="189"/>
      <c r="J102" s="189"/>
      <c r="K102" s="158"/>
      <c r="L102" s="189"/>
    </row>
    <row r="103" spans="1:12" ht="15.75" thickBot="1" x14ac:dyDescent="0.3">
      <c r="B103" s="9"/>
      <c r="C103" s="297" t="s">
        <v>14</v>
      </c>
      <c r="D103" s="290"/>
      <c r="E103" s="375"/>
      <c r="F103" s="375">
        <v>39</v>
      </c>
      <c r="G103" s="375">
        <f>D103-F103</f>
        <v>-39</v>
      </c>
      <c r="H103" s="291">
        <v>17</v>
      </c>
      <c r="I103" s="189"/>
      <c r="J103" s="189"/>
      <c r="K103" s="158"/>
      <c r="L103" s="189"/>
    </row>
    <row r="104" spans="1:12" ht="16.5" thickBot="1" x14ac:dyDescent="0.3">
      <c r="B104" s="9"/>
      <c r="C104" s="229" t="s">
        <v>9</v>
      </c>
      <c r="D104" s="295">
        <f>D88+D91+D100+D101+D102+D103</f>
        <v>89045</v>
      </c>
      <c r="E104" s="377">
        <f>E88+E91+E100+E102+E103</f>
        <v>597.14049999999997</v>
      </c>
      <c r="F104" s="377">
        <f>F88+F91+F100+F102+F103</f>
        <v>41423.420899999997</v>
      </c>
      <c r="G104" s="377">
        <f>G88+G91+G100+G101+G102+G103</f>
        <v>47621.579100000003</v>
      </c>
      <c r="H104" s="250">
        <f>H88+H91+H100+H102+H103</f>
        <v>36784.607899999995</v>
      </c>
      <c r="I104" s="189"/>
      <c r="J104" s="189"/>
      <c r="K104" s="158"/>
      <c r="L104" s="189"/>
    </row>
    <row r="105" spans="1:12" ht="13.5" customHeight="1" x14ac:dyDescent="0.25">
      <c r="B105" s="15"/>
      <c r="C105" s="16" t="s">
        <v>28</v>
      </c>
      <c r="D105" s="230"/>
      <c r="E105" s="230"/>
      <c r="F105" s="231"/>
      <c r="G105" s="231"/>
      <c r="H105" s="232"/>
      <c r="I105" s="117"/>
      <c r="J105" s="196"/>
      <c r="K105" s="17"/>
      <c r="L105" s="153"/>
    </row>
    <row r="106" spans="1:12" ht="13.5" customHeight="1" x14ac:dyDescent="0.25">
      <c r="B106" s="15"/>
      <c r="C106" s="44" t="s">
        <v>96</v>
      </c>
      <c r="D106" s="26"/>
      <c r="E106" s="26"/>
      <c r="F106" s="127"/>
      <c r="G106" s="127"/>
      <c r="H106" s="117"/>
      <c r="I106" s="117"/>
      <c r="J106" s="196"/>
      <c r="K106" s="17"/>
      <c r="L106" s="153"/>
    </row>
    <row r="107" spans="1:12" s="82" customFormat="1" ht="13.5" customHeight="1" x14ac:dyDescent="0.25">
      <c r="B107" s="152"/>
      <c r="C107" s="153" t="s">
        <v>86</v>
      </c>
      <c r="D107" s="161"/>
      <c r="E107" s="161"/>
      <c r="F107" s="209"/>
      <c r="G107" s="209"/>
      <c r="H107" s="196"/>
      <c r="I107" s="196"/>
      <c r="J107" s="196"/>
      <c r="K107" s="154"/>
      <c r="L107" s="153"/>
    </row>
    <row r="108" spans="1:12" ht="15" customHeight="1" thickBot="1" x14ac:dyDescent="0.3">
      <c r="B108" s="27"/>
      <c r="C108" s="258" t="s">
        <v>109</v>
      </c>
      <c r="D108" s="258"/>
      <c r="E108" s="258"/>
      <c r="F108" s="129"/>
      <c r="G108" s="129"/>
      <c r="H108" s="129"/>
      <c r="I108" s="28"/>
      <c r="J108" s="164"/>
      <c r="K108" s="29"/>
      <c r="L108" s="153"/>
    </row>
    <row r="109" spans="1:12" ht="8.25" customHeight="1" thickTop="1" x14ac:dyDescent="0.25">
      <c r="B109" s="16"/>
      <c r="C109" s="16"/>
      <c r="D109" s="16"/>
      <c r="E109" s="16"/>
      <c r="F109" s="16"/>
      <c r="G109" s="16"/>
      <c r="H109" s="16"/>
      <c r="I109" s="16"/>
      <c r="J109" s="153"/>
      <c r="K109" s="16"/>
      <c r="L109" s="153"/>
    </row>
    <row r="110" spans="1:12" s="45" customFormat="1" ht="14.25" customHeight="1" thickBot="1" x14ac:dyDescent="0.3">
      <c r="A110" s="91"/>
      <c r="C110" s="75" t="s">
        <v>43</v>
      </c>
      <c r="I110" s="91"/>
      <c r="J110" s="91"/>
      <c r="L110" s="91"/>
    </row>
    <row r="111" spans="1:12" ht="17.100000000000001" customHeight="1" thickTop="1" x14ac:dyDescent="0.25">
      <c r="B111" s="403" t="s">
        <v>1</v>
      </c>
      <c r="C111" s="404"/>
      <c r="D111" s="404"/>
      <c r="E111" s="404"/>
      <c r="F111" s="404"/>
      <c r="G111" s="404"/>
      <c r="H111" s="404"/>
      <c r="I111" s="404"/>
      <c r="J111" s="404"/>
      <c r="K111" s="405"/>
      <c r="L111" s="260"/>
    </row>
    <row r="112" spans="1:12" ht="6" customHeight="1" thickBot="1" x14ac:dyDescent="0.3">
      <c r="B112" s="9"/>
      <c r="C112" s="6"/>
      <c r="D112" s="6"/>
      <c r="E112" s="6"/>
      <c r="F112" s="6"/>
      <c r="G112" s="6"/>
      <c r="H112" s="46"/>
      <c r="I112" s="92"/>
      <c r="J112" s="92"/>
      <c r="K112" s="47"/>
      <c r="L112" s="92"/>
    </row>
    <row r="113" spans="2:12" ht="14.1" customHeight="1" thickBot="1" x14ac:dyDescent="0.3">
      <c r="B113" s="2"/>
      <c r="C113" s="406" t="s">
        <v>2</v>
      </c>
      <c r="D113" s="407"/>
      <c r="E113" s="406" t="s">
        <v>21</v>
      </c>
      <c r="F113" s="407"/>
      <c r="G113" s="406" t="s">
        <v>22</v>
      </c>
      <c r="H113" s="407"/>
      <c r="I113" s="42"/>
      <c r="J113" s="189"/>
      <c r="K113" s="1"/>
      <c r="L113" s="4"/>
    </row>
    <row r="114" spans="2:12" ht="15" customHeight="1" x14ac:dyDescent="0.25">
      <c r="B114" s="9"/>
      <c r="C114" s="12" t="s">
        <v>29</v>
      </c>
      <c r="D114" s="206">
        <v>105950</v>
      </c>
      <c r="E114" s="11" t="s">
        <v>5</v>
      </c>
      <c r="F114" s="208">
        <v>38273</v>
      </c>
      <c r="G114" s="12" t="s">
        <v>27</v>
      </c>
      <c r="H114" s="208">
        <v>4324</v>
      </c>
      <c r="I114" s="42"/>
      <c r="J114" s="189"/>
      <c r="K114" s="47"/>
      <c r="L114" s="92"/>
    </row>
    <row r="115" spans="2:12" ht="14.1" customHeight="1" x14ac:dyDescent="0.25">
      <c r="B115" s="9"/>
      <c r="C115" s="12" t="s">
        <v>3</v>
      </c>
      <c r="D115" s="206">
        <v>12000</v>
      </c>
      <c r="E115" s="12" t="s">
        <v>6</v>
      </c>
      <c r="F115" s="203">
        <v>39307</v>
      </c>
      <c r="G115" s="149" t="s">
        <v>68</v>
      </c>
      <c r="H115" s="203">
        <v>29480</v>
      </c>
      <c r="I115" s="42"/>
      <c r="J115" s="189"/>
      <c r="K115" s="10"/>
      <c r="L115" s="146"/>
    </row>
    <row r="116" spans="2:12" ht="14.1" customHeight="1" thickBot="1" x14ac:dyDescent="0.3">
      <c r="B116" s="48"/>
      <c r="C116" s="49" t="s">
        <v>33</v>
      </c>
      <c r="D116" s="206">
        <v>4050</v>
      </c>
      <c r="E116" s="12" t="s">
        <v>44</v>
      </c>
      <c r="F116" s="206">
        <v>25860</v>
      </c>
      <c r="G116" s="149" t="s">
        <v>69</v>
      </c>
      <c r="H116" s="206">
        <v>5503</v>
      </c>
      <c r="I116" s="42"/>
      <c r="J116" s="189"/>
      <c r="K116" s="10"/>
      <c r="L116" s="146"/>
    </row>
    <row r="117" spans="2:12" ht="14.1" customHeight="1" thickBot="1" x14ac:dyDescent="0.3">
      <c r="B117" s="9"/>
      <c r="C117" s="13" t="s">
        <v>36</v>
      </c>
      <c r="D117" s="118">
        <f>SUM(D114:D116)</f>
        <v>122000</v>
      </c>
      <c r="E117" s="14" t="s">
        <v>7</v>
      </c>
      <c r="F117" s="205">
        <f>SUM(F114:F116)</f>
        <v>103440</v>
      </c>
      <c r="G117" s="13" t="s">
        <v>6</v>
      </c>
      <c r="H117" s="118">
        <f>SUM(H114:H116)</f>
        <v>39307</v>
      </c>
      <c r="I117" s="42"/>
      <c r="J117" s="189"/>
      <c r="K117" s="10"/>
      <c r="L117" s="146"/>
    </row>
    <row r="118" spans="2:12" s="18" customFormat="1" ht="12" customHeight="1" x14ac:dyDescent="0.25">
      <c r="B118" s="15"/>
      <c r="C118" s="153" t="s">
        <v>97</v>
      </c>
      <c r="D118" s="201"/>
      <c r="E118" s="201"/>
      <c r="F118" s="201"/>
      <c r="G118" s="16"/>
      <c r="H118" s="16"/>
      <c r="I118" s="16"/>
      <c r="J118" s="153"/>
      <c r="K118" s="17"/>
      <c r="L118" s="153"/>
    </row>
    <row r="119" spans="2:12" ht="12" customHeight="1" thickBot="1" x14ac:dyDescent="0.3">
      <c r="B119" s="19"/>
      <c r="D119" s="20"/>
      <c r="E119" s="20"/>
      <c r="F119" s="20"/>
      <c r="G119" s="20"/>
      <c r="H119" s="20"/>
      <c r="I119" s="20"/>
      <c r="J119" s="156"/>
      <c r="K119" s="21"/>
      <c r="L119" s="146"/>
    </row>
    <row r="120" spans="2:12" ht="17.100000000000001" customHeight="1" x14ac:dyDescent="0.25">
      <c r="B120" s="408" t="s">
        <v>8</v>
      </c>
      <c r="C120" s="409"/>
      <c r="D120" s="409"/>
      <c r="E120" s="409"/>
      <c r="F120" s="409"/>
      <c r="G120" s="409"/>
      <c r="H120" s="409"/>
      <c r="I120" s="409"/>
      <c r="J120" s="409"/>
      <c r="K120" s="410"/>
      <c r="L120" s="260"/>
    </row>
    <row r="121" spans="2:12" ht="3.75" customHeight="1" thickBot="1" x14ac:dyDescent="0.3">
      <c r="B121" s="9"/>
      <c r="C121" s="16"/>
      <c r="D121" s="6"/>
      <c r="E121" s="6"/>
      <c r="F121" s="6"/>
      <c r="G121" s="6"/>
      <c r="H121" s="6"/>
      <c r="I121" s="6"/>
      <c r="J121" s="146"/>
      <c r="K121" s="10"/>
      <c r="L121" s="146"/>
    </row>
    <row r="122" spans="2:12" s="3" customFormat="1" ht="47.25" customHeight="1" thickBot="1" x14ac:dyDescent="0.3">
      <c r="B122" s="2"/>
      <c r="C122" s="273" t="s">
        <v>20</v>
      </c>
      <c r="D122" s="248" t="s">
        <v>21</v>
      </c>
      <c r="E122" s="239" t="str">
        <f>E20</f>
        <v>LANDET KVANTUM UKE 23</v>
      </c>
      <c r="F122" s="246" t="str">
        <f>F20</f>
        <v>LANDET KVANTUM T.O.M UKE 23</v>
      </c>
      <c r="G122" s="246" t="str">
        <f>H20</f>
        <v>RESTKVOTER</v>
      </c>
      <c r="H122" s="247" t="str">
        <f>I20</f>
        <v>LANDET KVANTUM T.O.M. UKE 23 2014</v>
      </c>
      <c r="I122" s="4"/>
      <c r="J122" s="4"/>
      <c r="K122" s="1"/>
      <c r="L122" s="4"/>
    </row>
    <row r="123" spans="2:12" s="82" customFormat="1" ht="14.1" customHeight="1" x14ac:dyDescent="0.25">
      <c r="B123" s="9"/>
      <c r="C123" s="274" t="s">
        <v>17</v>
      </c>
      <c r="D123" s="299">
        <f>D124+D125+D126</f>
        <v>38273</v>
      </c>
      <c r="E123" s="287">
        <f>E124+E125+E126</f>
        <v>215</v>
      </c>
      <c r="F123" s="287">
        <f>F124+F125+F126</f>
        <v>27642</v>
      </c>
      <c r="G123" s="287">
        <f>G124+G125+G126</f>
        <v>10631</v>
      </c>
      <c r="H123" s="289">
        <f>H124+H125+H126</f>
        <v>25991</v>
      </c>
      <c r="I123" s="189"/>
      <c r="J123" s="189"/>
      <c r="K123" s="158"/>
      <c r="L123" s="189"/>
    </row>
    <row r="124" spans="2:12" ht="14.1" customHeight="1" x14ac:dyDescent="0.25">
      <c r="B124" s="9"/>
      <c r="C124" s="275" t="s">
        <v>12</v>
      </c>
      <c r="D124" s="331">
        <v>30618</v>
      </c>
      <c r="E124" s="304">
        <v>213</v>
      </c>
      <c r="F124" s="304">
        <v>24021</v>
      </c>
      <c r="G124" s="304">
        <f>D124-F124</f>
        <v>6597</v>
      </c>
      <c r="H124" s="308">
        <v>21003</v>
      </c>
      <c r="I124" s="42"/>
      <c r="J124" s="189"/>
      <c r="K124" s="158"/>
      <c r="L124" s="189"/>
    </row>
    <row r="125" spans="2:12" ht="14.1" customHeight="1" x14ac:dyDescent="0.25">
      <c r="B125" s="9"/>
      <c r="C125" s="275" t="s">
        <v>11</v>
      </c>
      <c r="D125" s="331">
        <v>7155</v>
      </c>
      <c r="E125" s="304">
        <v>2</v>
      </c>
      <c r="F125" s="304">
        <v>3621</v>
      </c>
      <c r="G125" s="304">
        <f>D125-F125</f>
        <v>3534</v>
      </c>
      <c r="H125" s="308">
        <v>4988</v>
      </c>
      <c r="I125" s="42"/>
      <c r="J125" s="189"/>
      <c r="K125" s="158"/>
      <c r="L125" s="189"/>
    </row>
    <row r="126" spans="2:12" ht="15.75" thickBot="1" x14ac:dyDescent="0.3">
      <c r="B126" s="9"/>
      <c r="C126" s="276" t="s">
        <v>45</v>
      </c>
      <c r="D126" s="332">
        <v>500</v>
      </c>
      <c r="E126" s="305"/>
      <c r="F126" s="305"/>
      <c r="G126" s="305">
        <f>D126-F126</f>
        <v>500</v>
      </c>
      <c r="H126" s="309"/>
      <c r="I126" s="42"/>
      <c r="J126" s="189"/>
      <c r="K126" s="158"/>
      <c r="L126" s="189"/>
    </row>
    <row r="127" spans="2:12" s="113" customFormat="1" ht="13.5" customHeight="1" thickBot="1" x14ac:dyDescent="0.3">
      <c r="B127" s="115"/>
      <c r="C127" s="277" t="s">
        <v>44</v>
      </c>
      <c r="D127" s="378">
        <v>25860</v>
      </c>
      <c r="E127" s="312">
        <v>1400</v>
      </c>
      <c r="F127" s="312">
        <v>20588</v>
      </c>
      <c r="G127" s="312">
        <f>D127-F127</f>
        <v>5272</v>
      </c>
      <c r="H127" s="315">
        <v>18398</v>
      </c>
      <c r="I127" s="116"/>
      <c r="J127" s="116"/>
      <c r="K127" s="158"/>
      <c r="L127" s="189"/>
    </row>
    <row r="128" spans="2:12" s="82" customFormat="1" ht="14.25" customHeight="1" thickBot="1" x14ac:dyDescent="0.3">
      <c r="B128" s="9"/>
      <c r="C128" s="278" t="s">
        <v>18</v>
      </c>
      <c r="D128" s="333">
        <f>D129+D134+D137</f>
        <v>39307</v>
      </c>
      <c r="E128" s="301">
        <f>E129+E134+E137</f>
        <v>242.44400000000002</v>
      </c>
      <c r="F128" s="301">
        <f>F137+F134+F129</f>
        <v>27313.441299999999</v>
      </c>
      <c r="G128" s="301">
        <f>D128-F128</f>
        <v>11993.558700000001</v>
      </c>
      <c r="H128" s="303">
        <f>H129+H134+H137</f>
        <v>25569.961600000002</v>
      </c>
      <c r="I128" s="6"/>
      <c r="J128" s="146"/>
      <c r="K128" s="158"/>
      <c r="L128" s="189"/>
    </row>
    <row r="129" spans="2:12" ht="15.75" customHeight="1" x14ac:dyDescent="0.25">
      <c r="B129" s="2"/>
      <c r="C129" s="279" t="s">
        <v>70</v>
      </c>
      <c r="D129" s="379">
        <f>D130+D131+D132+D133</f>
        <v>29480</v>
      </c>
      <c r="E129" s="313">
        <f>E130+E131+E132+E133</f>
        <v>177.44400000000002</v>
      </c>
      <c r="F129" s="313">
        <f>F130+F131+F133+F132</f>
        <v>19585.441299999999</v>
      </c>
      <c r="G129" s="313">
        <f>G130+G131+G132+G133</f>
        <v>9894.5586999999996</v>
      </c>
      <c r="H129" s="316">
        <f>H130+H131+H132+H133</f>
        <v>18984.961600000002</v>
      </c>
      <c r="I129" s="4"/>
      <c r="J129" s="4"/>
      <c r="K129" s="158"/>
      <c r="L129" s="189"/>
    </row>
    <row r="130" spans="2:12" s="24" customFormat="1" ht="14.1" customHeight="1" x14ac:dyDescent="0.25">
      <c r="B130" s="50"/>
      <c r="C130" s="280" t="s">
        <v>23</v>
      </c>
      <c r="D130" s="334">
        <v>8343</v>
      </c>
      <c r="E130" s="389">
        <v>39.067100000000003</v>
      </c>
      <c r="F130" s="389">
        <v>2536.8515000000002</v>
      </c>
      <c r="G130" s="300">
        <f t="shared" ref="G130:G133" si="2">D130-F130</f>
        <v>5806.1484999999993</v>
      </c>
      <c r="H130" s="390">
        <v>1648.5632000000001</v>
      </c>
      <c r="I130" s="51"/>
      <c r="J130" s="51"/>
      <c r="K130" s="158"/>
      <c r="L130" s="189"/>
    </row>
    <row r="131" spans="2:12" s="24" customFormat="1" ht="14.1" customHeight="1" x14ac:dyDescent="0.25">
      <c r="B131" s="160"/>
      <c r="C131" s="280" t="s">
        <v>24</v>
      </c>
      <c r="D131" s="334">
        <v>7665</v>
      </c>
      <c r="E131" s="389">
        <v>43.869900000000001</v>
      </c>
      <c r="F131" s="389">
        <v>5771.4209000000001</v>
      </c>
      <c r="G131" s="300">
        <f t="shared" si="2"/>
        <v>1893.5790999999999</v>
      </c>
      <c r="H131" s="390">
        <v>6170.0594000000001</v>
      </c>
      <c r="I131" s="166" t="s">
        <v>110</v>
      </c>
      <c r="J131" s="166"/>
      <c r="K131" s="158"/>
      <c r="L131" s="189"/>
    </row>
    <row r="132" spans="2:12" s="24" customFormat="1" ht="14.1" customHeight="1" x14ac:dyDescent="0.25">
      <c r="B132" s="160"/>
      <c r="C132" s="280" t="s">
        <v>25</v>
      </c>
      <c r="D132" s="334">
        <v>7635</v>
      </c>
      <c r="E132" s="389">
        <v>31.637499999999999</v>
      </c>
      <c r="F132" s="389">
        <v>5787.3334999999997</v>
      </c>
      <c r="G132" s="300">
        <f t="shared" si="2"/>
        <v>1847.6665000000003</v>
      </c>
      <c r="H132" s="390">
        <v>5949.6269000000002</v>
      </c>
      <c r="I132" s="166"/>
      <c r="J132" s="166"/>
      <c r="K132" s="158"/>
      <c r="L132" s="189"/>
    </row>
    <row r="133" spans="2:12" s="24" customFormat="1" ht="14.1" customHeight="1" x14ac:dyDescent="0.25">
      <c r="B133" s="160"/>
      <c r="C133" s="280" t="s">
        <v>26</v>
      </c>
      <c r="D133" s="334">
        <v>5837</v>
      </c>
      <c r="E133" s="389">
        <v>62.869500000000002</v>
      </c>
      <c r="F133" s="389">
        <v>5489.8353999999999</v>
      </c>
      <c r="G133" s="300">
        <f t="shared" si="2"/>
        <v>347.16460000000006</v>
      </c>
      <c r="H133" s="390">
        <v>5216.7120999999997</v>
      </c>
      <c r="I133" s="166"/>
      <c r="J133" s="166"/>
      <c r="K133" s="158"/>
      <c r="L133" s="189"/>
    </row>
    <row r="134" spans="2:12" s="25" customFormat="1" ht="14.1" customHeight="1" x14ac:dyDescent="0.25">
      <c r="B134" s="22"/>
      <c r="C134" s="281" t="s">
        <v>19</v>
      </c>
      <c r="D134" s="335">
        <f>D135+D136</f>
        <v>4324</v>
      </c>
      <c r="E134" s="306">
        <v>3</v>
      </c>
      <c r="F134" s="306">
        <v>5141</v>
      </c>
      <c r="G134" s="306">
        <f>D134-F134</f>
        <v>-817</v>
      </c>
      <c r="H134" s="310">
        <v>4190</v>
      </c>
      <c r="I134" s="43"/>
      <c r="J134" s="43"/>
      <c r="K134" s="158"/>
      <c r="L134" s="189"/>
    </row>
    <row r="135" spans="2:12" ht="14.1" customHeight="1" x14ac:dyDescent="0.25">
      <c r="B135" s="9"/>
      <c r="C135" s="280" t="s">
        <v>46</v>
      </c>
      <c r="D135" s="380">
        <v>3824</v>
      </c>
      <c r="E135" s="314"/>
      <c r="F135" s="314"/>
      <c r="G135" s="314"/>
      <c r="H135" s="317">
        <v>4189.0793000000003</v>
      </c>
      <c r="I135" s="6"/>
      <c r="J135" s="146"/>
      <c r="K135" s="158"/>
      <c r="L135" s="189"/>
    </row>
    <row r="136" spans="2:12" ht="14.1" customHeight="1" x14ac:dyDescent="0.25">
      <c r="B136" s="22"/>
      <c r="C136" s="280" t="s">
        <v>47</v>
      </c>
      <c r="D136" s="380">
        <v>500</v>
      </c>
      <c r="E136" s="314"/>
      <c r="F136" s="314"/>
      <c r="G136" s="314"/>
      <c r="H136" s="317"/>
      <c r="I136" s="43"/>
      <c r="J136" s="43"/>
      <c r="K136" s="158"/>
      <c r="L136" s="189"/>
    </row>
    <row r="137" spans="2:12" ht="15.75" thickBot="1" x14ac:dyDescent="0.3">
      <c r="B137" s="9"/>
      <c r="C137" s="282" t="s">
        <v>72</v>
      </c>
      <c r="D137" s="336">
        <v>5503</v>
      </c>
      <c r="E137" s="307">
        <v>62</v>
      </c>
      <c r="F137" s="307">
        <v>2587</v>
      </c>
      <c r="G137" s="307">
        <f>D137-F137</f>
        <v>2916</v>
      </c>
      <c r="H137" s="311">
        <v>2395</v>
      </c>
      <c r="I137" s="6"/>
      <c r="J137" s="146"/>
      <c r="K137" s="158"/>
      <c r="L137" s="189"/>
    </row>
    <row r="138" spans="2:12" s="82" customFormat="1" ht="15.75" thickBot="1" x14ac:dyDescent="0.3">
      <c r="B138" s="9"/>
      <c r="C138" s="283" t="s">
        <v>13</v>
      </c>
      <c r="D138" s="381">
        <v>160</v>
      </c>
      <c r="E138" s="298"/>
      <c r="F138" s="298">
        <v>4.0895000000000001</v>
      </c>
      <c r="G138" s="298">
        <f>D138-F138</f>
        <v>155.91050000000001</v>
      </c>
      <c r="H138" s="292">
        <v>5.4036999999999997</v>
      </c>
      <c r="I138" s="6"/>
      <c r="J138" s="146"/>
      <c r="K138" s="158"/>
      <c r="L138" s="189"/>
    </row>
    <row r="139" spans="2:12" s="82" customFormat="1" ht="18" thickBot="1" x14ac:dyDescent="0.3">
      <c r="B139" s="9"/>
      <c r="C139" s="278" t="s">
        <v>79</v>
      </c>
      <c r="D139" s="290">
        <v>2000</v>
      </c>
      <c r="E139" s="288">
        <v>6</v>
      </c>
      <c r="F139" s="288">
        <v>2000</v>
      </c>
      <c r="G139" s="288">
        <f>D139-F139</f>
        <v>0</v>
      </c>
      <c r="H139" s="291">
        <v>114</v>
      </c>
      <c r="I139" s="6"/>
      <c r="J139" s="146"/>
      <c r="K139" s="158"/>
      <c r="L139" s="189"/>
    </row>
    <row r="140" spans="2:12" s="82" customFormat="1" ht="15.75" thickBot="1" x14ac:dyDescent="0.3">
      <c r="B140" s="9"/>
      <c r="C140" s="278" t="s">
        <v>48</v>
      </c>
      <c r="D140" s="290">
        <v>350</v>
      </c>
      <c r="E140" s="288"/>
      <c r="F140" s="288"/>
      <c r="G140" s="288">
        <f>D140-F140</f>
        <v>350</v>
      </c>
      <c r="H140" s="291">
        <v>134</v>
      </c>
      <c r="I140" s="42"/>
      <c r="J140" s="189"/>
      <c r="K140" s="158"/>
      <c r="L140" s="189"/>
    </row>
    <row r="141" spans="2:12" s="82" customFormat="1" ht="15.75" thickBot="1" x14ac:dyDescent="0.3">
      <c r="B141" s="9"/>
      <c r="C141" s="278" t="s">
        <v>14</v>
      </c>
      <c r="D141" s="290"/>
      <c r="E141" s="288">
        <v>12</v>
      </c>
      <c r="F141" s="288">
        <v>59</v>
      </c>
      <c r="G141" s="288">
        <f>D141-F141</f>
        <v>-59</v>
      </c>
      <c r="H141" s="291">
        <v>165</v>
      </c>
      <c r="I141" s="146"/>
      <c r="J141" s="146"/>
      <c r="K141" s="158"/>
      <c r="L141" s="189"/>
    </row>
    <row r="142" spans="2:12" s="3" customFormat="1" ht="16.5" thickBot="1" x14ac:dyDescent="0.3">
      <c r="B142" s="2"/>
      <c r="C142" s="36" t="s">
        <v>9</v>
      </c>
      <c r="D142" s="295">
        <f>D123+D127+D128+D138+D139+D140+D141</f>
        <v>105950</v>
      </c>
      <c r="E142" s="253">
        <f>E123+E127+E128+E138+E139+E140+E141</f>
        <v>1875.444</v>
      </c>
      <c r="F142" s="253">
        <f>F123+F127+F128+F138+F139+F140+F141</f>
        <v>77606.530800000008</v>
      </c>
      <c r="G142" s="253">
        <f>G123+G127+G128+G138+G139+G140+G141</f>
        <v>28343.469200000003</v>
      </c>
      <c r="H142" s="250">
        <f>H123+H127+H128+H138+H139+H140+H141</f>
        <v>70377.365300000005</v>
      </c>
      <c r="I142" s="128"/>
      <c r="J142" s="210"/>
      <c r="K142" s="158"/>
      <c r="L142" s="189"/>
    </row>
    <row r="143" spans="2:12" s="3" customFormat="1" ht="14.25" customHeight="1" x14ac:dyDescent="0.25">
      <c r="B143" s="2"/>
      <c r="C143" s="16" t="s">
        <v>28</v>
      </c>
      <c r="D143" s="38"/>
      <c r="E143" s="38"/>
      <c r="F143" s="38"/>
      <c r="G143" s="38"/>
      <c r="H143" s="128"/>
      <c r="I143" s="210"/>
      <c r="J143" s="210"/>
      <c r="K143" s="1"/>
      <c r="L143" s="4"/>
    </row>
    <row r="144" spans="2:12" s="3" customFormat="1" ht="14.25" customHeight="1" x14ac:dyDescent="0.25">
      <c r="B144" s="2"/>
      <c r="C144" s="257" t="s">
        <v>115</v>
      </c>
      <c r="D144" s="38"/>
      <c r="E144" s="38"/>
      <c r="F144" s="38"/>
      <c r="G144" s="38"/>
      <c r="H144" s="128"/>
      <c r="I144" s="4"/>
      <c r="J144" s="4"/>
      <c r="K144" s="80"/>
      <c r="L144" s="4"/>
    </row>
    <row r="145" spans="2:12" ht="3" customHeight="1" thickBot="1" x14ac:dyDescent="0.3">
      <c r="B145" s="39"/>
      <c r="C145" s="52"/>
      <c r="D145" s="261"/>
      <c r="E145" s="261"/>
      <c r="F145" s="53"/>
      <c r="G145" s="53"/>
      <c r="H145" s="40"/>
      <c r="I145" s="89"/>
      <c r="J145" s="187"/>
      <c r="K145" s="41"/>
      <c r="L145" s="146"/>
    </row>
    <row r="146" spans="2:12" ht="12" customHeight="1" thickTop="1" x14ac:dyDescent="0.25">
      <c r="B146" s="6"/>
      <c r="C146" s="30"/>
      <c r="D146" s="31"/>
      <c r="E146" s="31"/>
      <c r="F146" s="31"/>
      <c r="G146" s="31"/>
      <c r="H146" s="6"/>
      <c r="I146" s="6"/>
      <c r="J146" s="146"/>
      <c r="K146" s="6"/>
      <c r="L146" s="146"/>
    </row>
    <row r="147" spans="2:12" ht="12" customHeight="1" x14ac:dyDescent="0.25">
      <c r="B147" s="146"/>
      <c r="C147" s="166"/>
      <c r="D147" s="167"/>
      <c r="E147" s="167"/>
      <c r="F147" s="167"/>
      <c r="G147" s="167"/>
      <c r="H147" s="146"/>
      <c r="I147" s="146"/>
      <c r="J147" s="146"/>
      <c r="K147" s="146"/>
      <c r="L147" s="146"/>
    </row>
    <row r="148" spans="2:12" ht="12" customHeight="1" x14ac:dyDescent="0.25">
      <c r="B148" s="6"/>
      <c r="C148" s="30"/>
      <c r="D148" s="31"/>
      <c r="E148" s="31"/>
      <c r="F148" s="31"/>
      <c r="G148" s="31"/>
      <c r="H148" s="6"/>
      <c r="I148" s="6"/>
      <c r="J148" s="146"/>
      <c r="K148" s="6"/>
      <c r="L148" s="146"/>
    </row>
    <row r="149" spans="2:12" ht="20.25" customHeight="1" thickBot="1" x14ac:dyDescent="0.35">
      <c r="B149" s="146"/>
      <c r="C149" s="271" t="s">
        <v>87</v>
      </c>
      <c r="D149" s="167"/>
      <c r="E149" s="167"/>
      <c r="F149" s="167"/>
      <c r="G149" s="167"/>
      <c r="H149" s="146"/>
      <c r="I149" s="146"/>
      <c r="J149" s="146"/>
      <c r="K149" s="146"/>
      <c r="L149" s="146"/>
    </row>
    <row r="150" spans="2:12" ht="12" customHeight="1" thickTop="1" thickBot="1" x14ac:dyDescent="0.3">
      <c r="B150" s="265"/>
      <c r="C150" s="266"/>
      <c r="D150" s="267"/>
      <c r="E150" s="267"/>
      <c r="F150" s="267"/>
      <c r="G150" s="267"/>
      <c r="H150" s="268"/>
      <c r="I150" s="268"/>
      <c r="J150" s="268"/>
      <c r="K150" s="269"/>
      <c r="L150" s="146"/>
    </row>
    <row r="151" spans="2:12" ht="12" customHeight="1" thickBot="1" x14ac:dyDescent="0.3">
      <c r="B151" s="147"/>
      <c r="C151" s="419" t="s">
        <v>2</v>
      </c>
      <c r="D151" s="420"/>
      <c r="E151" s="241"/>
      <c r="F151" s="241"/>
      <c r="G151" s="167"/>
      <c r="H151" s="146"/>
      <c r="I151" s="146"/>
      <c r="J151" s="146"/>
      <c r="K151" s="148"/>
      <c r="L151" s="146"/>
    </row>
    <row r="152" spans="2:12" ht="15" customHeight="1" x14ac:dyDescent="0.25">
      <c r="B152" s="147"/>
      <c r="C152" s="56" t="s">
        <v>63</v>
      </c>
      <c r="D152" s="124">
        <v>19600</v>
      </c>
      <c r="E152" s="241"/>
      <c r="F152" s="241"/>
      <c r="G152" s="167"/>
      <c r="H152" s="146"/>
      <c r="I152" s="146"/>
      <c r="J152" s="146"/>
      <c r="K152" s="148"/>
      <c r="L152" s="146"/>
    </row>
    <row r="153" spans="2:12" ht="15" customHeight="1" x14ac:dyDescent="0.25">
      <c r="B153" s="147"/>
      <c r="C153" s="58" t="s">
        <v>3</v>
      </c>
      <c r="D153" s="125">
        <v>7400</v>
      </c>
      <c r="E153" s="241"/>
      <c r="F153" s="241"/>
      <c r="G153" s="167"/>
      <c r="H153" s="146"/>
      <c r="I153" s="146"/>
      <c r="J153" s="146"/>
      <c r="K153" s="148"/>
      <c r="L153" s="146"/>
    </row>
    <row r="154" spans="2:12" ht="15" customHeight="1" thickBot="1" x14ac:dyDescent="0.3">
      <c r="B154" s="147"/>
      <c r="C154" s="102" t="s">
        <v>88</v>
      </c>
      <c r="D154" s="125">
        <v>3000</v>
      </c>
      <c r="E154" s="241"/>
      <c r="F154" s="241"/>
      <c r="G154" s="167"/>
      <c r="H154" s="146"/>
      <c r="I154" s="146"/>
      <c r="J154" s="146"/>
      <c r="K154" s="148"/>
      <c r="L154" s="146"/>
    </row>
    <row r="155" spans="2:12" ht="16.5" thickBot="1" x14ac:dyDescent="0.3">
      <c r="B155" s="147"/>
      <c r="C155" s="104" t="s">
        <v>36</v>
      </c>
      <c r="D155" s="126">
        <v>30000</v>
      </c>
      <c r="E155" s="241"/>
      <c r="F155" s="241"/>
      <c r="G155" s="167"/>
      <c r="H155" s="146"/>
      <c r="I155" s="146"/>
      <c r="J155" s="146"/>
      <c r="K155" s="148"/>
      <c r="L155" s="146"/>
    </row>
    <row r="156" spans="2:12" ht="11.25" customHeight="1" x14ac:dyDescent="0.25">
      <c r="B156" s="147"/>
      <c r="C156" s="44" t="s">
        <v>89</v>
      </c>
      <c r="D156" s="167"/>
      <c r="E156" s="167"/>
      <c r="F156" s="167"/>
      <c r="G156" s="167"/>
      <c r="H156" s="146"/>
      <c r="I156" s="146"/>
      <c r="J156" s="146"/>
      <c r="K156" s="148"/>
      <c r="L156" s="146"/>
    </row>
    <row r="157" spans="2:12" ht="11.25" customHeight="1" x14ac:dyDescent="0.25">
      <c r="B157" s="147"/>
      <c r="C157" s="153" t="s">
        <v>100</v>
      </c>
      <c r="D157" s="167"/>
      <c r="E157" s="167"/>
      <c r="F157" s="167"/>
      <c r="G157" s="167"/>
      <c r="H157" s="146"/>
      <c r="I157" s="146"/>
      <c r="J157" s="146"/>
      <c r="K157" s="148"/>
      <c r="L157" s="146"/>
    </row>
    <row r="158" spans="2:12" ht="12" customHeight="1" thickBot="1" x14ac:dyDescent="0.3">
      <c r="B158" s="147"/>
      <c r="C158" s="166"/>
      <c r="D158" s="167"/>
      <c r="E158" s="167"/>
      <c r="F158" s="167"/>
      <c r="G158" s="167"/>
      <c r="H158" s="146"/>
      <c r="I158" s="146"/>
      <c r="J158" s="146"/>
      <c r="K158" s="148"/>
      <c r="L158" s="146"/>
    </row>
    <row r="159" spans="2:12" ht="48" thickBot="1" x14ac:dyDescent="0.3">
      <c r="B159" s="147"/>
      <c r="C159" s="132" t="s">
        <v>20</v>
      </c>
      <c r="D159" s="141" t="s">
        <v>21</v>
      </c>
      <c r="E159" s="81" t="str">
        <f>E20</f>
        <v>LANDET KVANTUM UKE 23</v>
      </c>
      <c r="F159" s="81" t="str">
        <f>F20</f>
        <v>LANDET KVANTUM T.O.M UKE 23</v>
      </c>
      <c r="G159" s="81" t="str">
        <f>H20</f>
        <v>RESTKVOTER</v>
      </c>
      <c r="H159" s="108" t="str">
        <f>I20</f>
        <v>LANDET KVANTUM T.O.M. UKE 23 2014</v>
      </c>
      <c r="I159" s="146"/>
      <c r="J159" s="146"/>
      <c r="K159" s="148"/>
      <c r="L159" s="146"/>
    </row>
    <row r="160" spans="2:12" ht="15" customHeight="1" thickBot="1" x14ac:dyDescent="0.3">
      <c r="B160" s="147"/>
      <c r="C160" s="139" t="s">
        <v>5</v>
      </c>
      <c r="D160" s="233">
        <v>19087</v>
      </c>
      <c r="E160" s="233">
        <v>1059</v>
      </c>
      <c r="F160" s="233">
        <v>5629</v>
      </c>
      <c r="G160" s="233">
        <f>D160-F160</f>
        <v>13458</v>
      </c>
      <c r="H160" s="285">
        <v>1722</v>
      </c>
      <c r="I160" s="146"/>
      <c r="J160" s="146"/>
      <c r="K160" s="148"/>
      <c r="L160" s="146"/>
    </row>
    <row r="161" spans="1:12" ht="15" customHeight="1" thickBot="1" x14ac:dyDescent="0.3">
      <c r="B161" s="147"/>
      <c r="C161" s="142" t="s">
        <v>47</v>
      </c>
      <c r="D161" s="233">
        <v>500</v>
      </c>
      <c r="E161" s="233"/>
      <c r="F161" s="233">
        <v>4</v>
      </c>
      <c r="G161" s="233">
        <f>D161-F161</f>
        <v>496</v>
      </c>
      <c r="H161" s="285">
        <v>4.9979999999999336</v>
      </c>
      <c r="I161" s="146"/>
      <c r="J161" s="146"/>
      <c r="K161" s="148"/>
      <c r="L161" s="146"/>
    </row>
    <row r="162" spans="1:12" ht="15" customHeight="1" thickBot="1" x14ac:dyDescent="0.3">
      <c r="B162" s="147"/>
      <c r="C162" s="137" t="s">
        <v>42</v>
      </c>
      <c r="D162" s="234">
        <v>13</v>
      </c>
      <c r="E162" s="234"/>
      <c r="F162" s="234"/>
      <c r="G162" s="234">
        <f>D162-F162</f>
        <v>13</v>
      </c>
      <c r="H162" s="286"/>
      <c r="I162" s="146"/>
      <c r="J162" s="146"/>
      <c r="K162" s="148"/>
      <c r="L162" s="146"/>
    </row>
    <row r="163" spans="1:12" ht="15" customHeight="1" thickBot="1" x14ac:dyDescent="0.3">
      <c r="B163" s="147"/>
      <c r="C163" s="140" t="s">
        <v>60</v>
      </c>
      <c r="D163" s="235">
        <f>SUM(D160:D162)</f>
        <v>19600</v>
      </c>
      <c r="E163" s="235">
        <f>SUM(E160:E162)</f>
        <v>1059</v>
      </c>
      <c r="F163" s="235">
        <f>SUM(F160:F162)</f>
        <v>5633</v>
      </c>
      <c r="G163" s="235">
        <f>D163-F163</f>
        <v>13967</v>
      </c>
      <c r="H163" s="262">
        <f>SUM(H160:H162)</f>
        <v>1726.998</v>
      </c>
      <c r="I163" s="146"/>
      <c r="J163" s="146"/>
      <c r="K163" s="148"/>
      <c r="L163" s="146"/>
    </row>
    <row r="164" spans="1:12" ht="21" customHeight="1" thickBot="1" x14ac:dyDescent="0.3">
      <c r="B164" s="185"/>
      <c r="C164" s="164" t="s">
        <v>101</v>
      </c>
      <c r="D164" s="187"/>
      <c r="E164" s="187"/>
      <c r="F164" s="264"/>
      <c r="G164" s="264"/>
      <c r="H164" s="264"/>
      <c r="I164" s="264"/>
      <c r="J164" s="187"/>
      <c r="K164" s="188"/>
    </row>
    <row r="165" spans="1:12" s="45" customFormat="1" ht="30" customHeight="1" thickTop="1" thickBot="1" x14ac:dyDescent="0.35">
      <c r="A165" s="91"/>
      <c r="B165" s="54"/>
      <c r="C165" s="270" t="s">
        <v>49</v>
      </c>
      <c r="D165" s="54"/>
      <c r="E165" s="54"/>
      <c r="F165" s="54"/>
      <c r="G165" s="54"/>
      <c r="H165" s="54"/>
      <c r="I165" s="93"/>
      <c r="J165" s="93"/>
      <c r="K165" s="54"/>
      <c r="L165" s="93"/>
    </row>
    <row r="166" spans="1:12" ht="17.100000000000001" customHeight="1" thickTop="1" x14ac:dyDescent="0.25">
      <c r="B166" s="426" t="s">
        <v>1</v>
      </c>
      <c r="C166" s="427"/>
      <c r="D166" s="427"/>
      <c r="E166" s="427"/>
      <c r="F166" s="427"/>
      <c r="G166" s="427"/>
      <c r="H166" s="427"/>
      <c r="I166" s="427"/>
      <c r="J166" s="427"/>
      <c r="K166" s="428"/>
      <c r="L166" s="242"/>
    </row>
    <row r="167" spans="1:12" ht="6" customHeight="1" thickBot="1" x14ac:dyDescent="0.3">
      <c r="B167" s="55"/>
      <c r="C167" s="46"/>
      <c r="D167" s="46"/>
      <c r="E167" s="46"/>
      <c r="F167" s="46"/>
      <c r="G167" s="46"/>
      <c r="H167" s="46"/>
      <c r="I167" s="92"/>
      <c r="J167" s="92"/>
      <c r="K167" s="47"/>
      <c r="L167" s="92"/>
    </row>
    <row r="168" spans="1:12" s="3" customFormat="1" ht="18" customHeight="1" thickBot="1" x14ac:dyDescent="0.3">
      <c r="B168" s="32"/>
      <c r="C168" s="419" t="s">
        <v>2</v>
      </c>
      <c r="D168" s="420"/>
      <c r="E168" s="419" t="s">
        <v>61</v>
      </c>
      <c r="F168" s="420"/>
      <c r="G168" s="419" t="s">
        <v>62</v>
      </c>
      <c r="H168" s="420"/>
      <c r="I168" s="95"/>
      <c r="J168" s="95"/>
      <c r="K168" s="34"/>
      <c r="L168" s="174"/>
    </row>
    <row r="169" spans="1:12" ht="14.25" customHeight="1" x14ac:dyDescent="0.25">
      <c r="B169" s="55"/>
      <c r="C169" s="56" t="s">
        <v>63</v>
      </c>
      <c r="D169" s="119">
        <v>33743</v>
      </c>
      <c r="E169" s="57" t="s">
        <v>5</v>
      </c>
      <c r="F169" s="122">
        <v>20233</v>
      </c>
      <c r="G169" s="58" t="s">
        <v>12</v>
      </c>
      <c r="H169" s="120">
        <v>11120</v>
      </c>
      <c r="I169" s="95"/>
      <c r="J169" s="95"/>
      <c r="K169" s="35"/>
      <c r="L169" s="183"/>
    </row>
    <row r="170" spans="1:12" ht="14.25" customHeight="1" x14ac:dyDescent="0.25">
      <c r="B170" s="55"/>
      <c r="C170" s="58" t="s">
        <v>50</v>
      </c>
      <c r="D170" s="120">
        <v>31383</v>
      </c>
      <c r="E170" s="59" t="s">
        <v>51</v>
      </c>
      <c r="F170" s="123">
        <v>8000</v>
      </c>
      <c r="G170" s="58" t="s">
        <v>11</v>
      </c>
      <c r="H170" s="120">
        <v>2894</v>
      </c>
      <c r="I170" s="95"/>
      <c r="J170" s="95"/>
      <c r="K170" s="35"/>
      <c r="L170" s="183"/>
    </row>
    <row r="171" spans="1:12" ht="14.25" customHeight="1" x14ac:dyDescent="0.25">
      <c r="B171" s="55"/>
      <c r="C171" s="58" t="s">
        <v>33</v>
      </c>
      <c r="D171" s="120">
        <v>880</v>
      </c>
      <c r="E171" s="59" t="s">
        <v>44</v>
      </c>
      <c r="F171" s="123">
        <v>5500</v>
      </c>
      <c r="G171" s="58" t="s">
        <v>52</v>
      </c>
      <c r="H171" s="120">
        <v>4789</v>
      </c>
      <c r="I171" s="95"/>
      <c r="J171" s="95"/>
      <c r="K171" s="60"/>
      <c r="L171" s="243"/>
    </row>
    <row r="172" spans="1:12" ht="14.1" customHeight="1" thickBot="1" x14ac:dyDescent="0.3">
      <c r="B172" s="55"/>
      <c r="C172" s="58"/>
      <c r="D172" s="120"/>
      <c r="E172" s="59"/>
      <c r="F172" s="123"/>
      <c r="G172" s="58" t="s">
        <v>53</v>
      </c>
      <c r="H172" s="120">
        <v>1430</v>
      </c>
      <c r="I172" s="95"/>
      <c r="J172" s="95"/>
      <c r="K172" s="60"/>
      <c r="L172" s="243"/>
    </row>
    <row r="173" spans="1:12" ht="14.1" customHeight="1" thickBot="1" x14ac:dyDescent="0.3">
      <c r="B173" s="55"/>
      <c r="C173" s="61" t="s">
        <v>36</v>
      </c>
      <c r="D173" s="121">
        <f>SUM(D169:D172)</f>
        <v>66006</v>
      </c>
      <c r="E173" s="62" t="s">
        <v>65</v>
      </c>
      <c r="F173" s="121">
        <f>SUM(F169:F172)</f>
        <v>33733</v>
      </c>
      <c r="G173" s="63" t="s">
        <v>5</v>
      </c>
      <c r="H173" s="121">
        <f>SUM(H169:H172)</f>
        <v>20233</v>
      </c>
      <c r="I173" s="95"/>
      <c r="J173" s="95"/>
      <c r="K173" s="60"/>
      <c r="L173" s="243"/>
    </row>
    <row r="174" spans="1:12" ht="12.95" customHeight="1" x14ac:dyDescent="0.25">
      <c r="B174" s="55"/>
      <c r="C174" s="18" t="s">
        <v>81</v>
      </c>
      <c r="D174" s="59"/>
      <c r="E174" s="59"/>
      <c r="F174" s="59"/>
      <c r="G174" s="64"/>
      <c r="H174" s="59"/>
      <c r="I174" s="95"/>
      <c r="J174" s="95"/>
      <c r="K174" s="60"/>
      <c r="L174" s="243"/>
    </row>
    <row r="175" spans="1:12" s="6" customFormat="1" ht="12.95" customHeight="1" x14ac:dyDescent="0.25">
      <c r="B175" s="55"/>
      <c r="C175" s="98" t="s">
        <v>99</v>
      </c>
      <c r="D175" s="46"/>
      <c r="E175" s="46"/>
      <c r="F175" s="46"/>
      <c r="G175" s="46"/>
      <c r="H175" s="46"/>
      <c r="I175" s="92"/>
      <c r="J175" s="92"/>
      <c r="K175" s="47"/>
      <c r="L175" s="92"/>
    </row>
    <row r="176" spans="1:12" s="6" customFormat="1" ht="8.25" customHeight="1" thickBot="1" x14ac:dyDescent="0.3">
      <c r="B176" s="55"/>
      <c r="C176" s="65"/>
      <c r="D176" s="46"/>
      <c r="E176" s="46"/>
      <c r="F176" s="46"/>
      <c r="G176" s="46"/>
      <c r="H176" s="46"/>
      <c r="I176" s="92"/>
      <c r="J176" s="92"/>
      <c r="K176" s="47"/>
      <c r="L176" s="92"/>
    </row>
    <row r="177" spans="1:12" ht="18" customHeight="1" x14ac:dyDescent="0.25">
      <c r="B177" s="423" t="s">
        <v>8</v>
      </c>
      <c r="C177" s="424"/>
      <c r="D177" s="424"/>
      <c r="E177" s="424"/>
      <c r="F177" s="424"/>
      <c r="G177" s="424"/>
      <c r="H177" s="424"/>
      <c r="I177" s="424"/>
      <c r="J177" s="424"/>
      <c r="K177" s="425"/>
      <c r="L177" s="242"/>
    </row>
    <row r="178" spans="1:12" ht="4.5" customHeight="1" thickBot="1" x14ac:dyDescent="0.3">
      <c r="B178" s="66"/>
      <c r="C178" s="67"/>
      <c r="D178" s="67"/>
      <c r="E178" s="67"/>
      <c r="F178" s="67"/>
      <c r="G178" s="67"/>
      <c r="H178" s="67"/>
      <c r="I178" s="100"/>
      <c r="J178" s="100"/>
      <c r="K178" s="68"/>
      <c r="L178" s="100"/>
    </row>
    <row r="179" spans="1:12" ht="48" customHeight="1" thickBot="1" x14ac:dyDescent="0.3">
      <c r="A179" s="3"/>
      <c r="B179" s="32"/>
      <c r="C179" s="132" t="s">
        <v>20</v>
      </c>
      <c r="D179" s="284" t="s">
        <v>21</v>
      </c>
      <c r="E179" s="386" t="str">
        <f>E20</f>
        <v>LANDET KVANTUM UKE 23</v>
      </c>
      <c r="F179" s="81" t="str">
        <f>F20</f>
        <v>LANDET KVANTUM T.O.M UKE 23</v>
      </c>
      <c r="G179" s="81" t="str">
        <f>H20</f>
        <v>RESTKVOTER</v>
      </c>
      <c r="H179" s="108" t="str">
        <f>I20</f>
        <v>LANDET KVANTUM T.O.M. UKE 23 2014</v>
      </c>
      <c r="I179" s="85"/>
      <c r="J179" s="174"/>
      <c r="K179" s="34"/>
      <c r="L179" s="174"/>
    </row>
    <row r="180" spans="1:12" ht="14.1" customHeight="1" x14ac:dyDescent="0.25">
      <c r="B180" s="55"/>
      <c r="C180" s="133" t="s">
        <v>17</v>
      </c>
      <c r="D180" s="337">
        <f>D181+D182+D183+D184+D185</f>
        <v>20233</v>
      </c>
      <c r="E180" s="385">
        <f>E181+E182+E183+E184+E185</f>
        <v>73</v>
      </c>
      <c r="F180" s="385">
        <f>F181+F182+F183+F184+F185</f>
        <v>16443</v>
      </c>
      <c r="G180" s="385">
        <f>G181+G182+G183+G184+G185</f>
        <v>3790</v>
      </c>
      <c r="H180" s="318">
        <f>H181+H182+H183+H184+H185</f>
        <v>17897</v>
      </c>
      <c r="I180" s="92"/>
      <c r="J180" s="92"/>
      <c r="K180" s="69"/>
      <c r="L180" s="244"/>
    </row>
    <row r="181" spans="1:12" ht="14.1" customHeight="1" x14ac:dyDescent="0.25">
      <c r="B181" s="55"/>
      <c r="C181" s="134" t="s">
        <v>12</v>
      </c>
      <c r="D181" s="338">
        <v>11120</v>
      </c>
      <c r="E181" s="392"/>
      <c r="F181" s="392">
        <v>13067</v>
      </c>
      <c r="G181" s="382">
        <f t="shared" ref="G181:G187" si="3">D181-F181</f>
        <v>-1947</v>
      </c>
      <c r="H181" s="393">
        <v>16142</v>
      </c>
      <c r="I181" s="92"/>
      <c r="J181" s="92"/>
      <c r="K181" s="69"/>
      <c r="L181" s="244"/>
    </row>
    <row r="182" spans="1:12" ht="14.1" customHeight="1" x14ac:dyDescent="0.25">
      <c r="B182" s="55"/>
      <c r="C182" s="135" t="s">
        <v>11</v>
      </c>
      <c r="D182" s="338">
        <v>2894</v>
      </c>
      <c r="E182" s="392"/>
      <c r="F182" s="392">
        <v>1432</v>
      </c>
      <c r="G182" s="382">
        <f t="shared" si="3"/>
        <v>1462</v>
      </c>
      <c r="H182" s="393">
        <v>612</v>
      </c>
      <c r="I182" s="92"/>
      <c r="J182" s="92"/>
      <c r="K182" s="69"/>
      <c r="L182" s="244"/>
    </row>
    <row r="183" spans="1:12" ht="14.1" customHeight="1" x14ac:dyDescent="0.25">
      <c r="B183" s="55"/>
      <c r="C183" s="135" t="s">
        <v>53</v>
      </c>
      <c r="D183" s="338">
        <v>1430</v>
      </c>
      <c r="E183" s="392">
        <v>42</v>
      </c>
      <c r="F183" s="392">
        <v>1613</v>
      </c>
      <c r="G183" s="382">
        <f t="shared" si="3"/>
        <v>-183</v>
      </c>
      <c r="H183" s="393">
        <v>794</v>
      </c>
      <c r="I183" s="92"/>
      <c r="J183" s="92"/>
      <c r="K183" s="69"/>
      <c r="L183" s="244"/>
    </row>
    <row r="184" spans="1:12" ht="14.1" customHeight="1" x14ac:dyDescent="0.25">
      <c r="B184" s="55"/>
      <c r="C184" s="135" t="s">
        <v>52</v>
      </c>
      <c r="D184" s="338">
        <v>4689</v>
      </c>
      <c r="E184" s="392">
        <v>31</v>
      </c>
      <c r="F184" s="392">
        <v>331</v>
      </c>
      <c r="G184" s="382">
        <f t="shared" si="3"/>
        <v>4358</v>
      </c>
      <c r="H184" s="393">
        <v>349</v>
      </c>
      <c r="I184" s="92"/>
      <c r="J184" s="92"/>
      <c r="K184" s="69"/>
      <c r="L184" s="244"/>
    </row>
    <row r="185" spans="1:12" ht="14.1" customHeight="1" thickBot="1" x14ac:dyDescent="0.3">
      <c r="B185" s="55"/>
      <c r="C185" s="136" t="s">
        <v>54</v>
      </c>
      <c r="D185" s="339">
        <v>100</v>
      </c>
      <c r="E185" s="394"/>
      <c r="F185" s="394"/>
      <c r="G185" s="383">
        <f t="shared" si="3"/>
        <v>100</v>
      </c>
      <c r="H185" s="320"/>
      <c r="I185" s="92"/>
      <c r="J185" s="92"/>
      <c r="K185" s="69"/>
      <c r="L185" s="244"/>
    </row>
    <row r="186" spans="1:12" ht="14.1" customHeight="1" thickBot="1" x14ac:dyDescent="0.3">
      <c r="B186" s="55"/>
      <c r="C186" s="137" t="s">
        <v>44</v>
      </c>
      <c r="D186" s="340">
        <v>5500</v>
      </c>
      <c r="E186" s="384">
        <v>32</v>
      </c>
      <c r="F186" s="384">
        <v>3302</v>
      </c>
      <c r="G186" s="384">
        <f t="shared" si="3"/>
        <v>2198</v>
      </c>
      <c r="H186" s="321">
        <v>1576</v>
      </c>
      <c r="I186" s="92"/>
      <c r="J186" s="92"/>
      <c r="K186" s="69"/>
      <c r="L186" s="244"/>
    </row>
    <row r="187" spans="1:12" ht="14.1" customHeight="1" x14ac:dyDescent="0.25">
      <c r="B187" s="55"/>
      <c r="C187" s="133" t="s">
        <v>18</v>
      </c>
      <c r="D187" s="337">
        <v>8000</v>
      </c>
      <c r="E187" s="385">
        <v>11</v>
      </c>
      <c r="F187" s="385">
        <v>2709</v>
      </c>
      <c r="G187" s="385">
        <f t="shared" si="3"/>
        <v>5291</v>
      </c>
      <c r="H187" s="318">
        <v>1043</v>
      </c>
      <c r="I187" s="92"/>
      <c r="J187" s="92"/>
      <c r="K187" s="69"/>
      <c r="L187" s="244"/>
    </row>
    <row r="188" spans="1:12" ht="14.1" customHeight="1" x14ac:dyDescent="0.25">
      <c r="B188" s="55"/>
      <c r="C188" s="135" t="s">
        <v>34</v>
      </c>
      <c r="D188" s="338"/>
      <c r="E188" s="382"/>
      <c r="F188" s="382">
        <v>1678</v>
      </c>
      <c r="G188" s="382"/>
      <c r="H188" s="319">
        <v>165</v>
      </c>
      <c r="I188" s="92"/>
      <c r="J188" s="92"/>
      <c r="K188" s="69"/>
      <c r="L188" s="244"/>
    </row>
    <row r="189" spans="1:12" ht="14.1" customHeight="1" thickBot="1" x14ac:dyDescent="0.3">
      <c r="B189" s="55"/>
      <c r="C189" s="138" t="s">
        <v>55</v>
      </c>
      <c r="D189" s="341"/>
      <c r="E189" s="387">
        <f>E187-E188</f>
        <v>11</v>
      </c>
      <c r="F189" s="387">
        <f>F187-F188</f>
        <v>1031</v>
      </c>
      <c r="G189" s="387"/>
      <c r="H189" s="322">
        <f>H187-H188</f>
        <v>878</v>
      </c>
      <c r="I189" s="95"/>
      <c r="J189" s="95"/>
      <c r="K189" s="69"/>
      <c r="L189" s="244"/>
    </row>
    <row r="190" spans="1:12" ht="14.1" customHeight="1" thickBot="1" x14ac:dyDescent="0.3">
      <c r="B190" s="55"/>
      <c r="C190" s="139" t="s">
        <v>13</v>
      </c>
      <c r="D190" s="342">
        <v>11</v>
      </c>
      <c r="E190" s="388"/>
      <c r="F190" s="359">
        <v>2.7336999999999998</v>
      </c>
      <c r="G190" s="359">
        <f>D190-F190</f>
        <v>8.2663000000000011</v>
      </c>
      <c r="H190" s="323">
        <v>1.0158</v>
      </c>
      <c r="I190" s="92"/>
      <c r="J190" s="92"/>
      <c r="K190" s="69"/>
      <c r="L190" s="244"/>
    </row>
    <row r="191" spans="1:12" ht="14.1" customHeight="1" thickBot="1" x14ac:dyDescent="0.3">
      <c r="B191" s="55"/>
      <c r="C191" s="137" t="s">
        <v>56</v>
      </c>
      <c r="D191" s="340"/>
      <c r="E191" s="358"/>
      <c r="F191" s="358">
        <v>19</v>
      </c>
      <c r="G191" s="358">
        <f>D191-F191</f>
        <v>-19</v>
      </c>
      <c r="H191" s="321">
        <v>13</v>
      </c>
      <c r="I191" s="92"/>
      <c r="J191" s="92"/>
      <c r="K191" s="69"/>
      <c r="L191" s="244"/>
    </row>
    <row r="192" spans="1:12" ht="16.5" thickBot="1" x14ac:dyDescent="0.3">
      <c r="A192" s="3"/>
      <c r="B192" s="32"/>
      <c r="C192" s="140" t="s">
        <v>9</v>
      </c>
      <c r="D192" s="236">
        <f>D180+D186+D187+D190</f>
        <v>33744</v>
      </c>
      <c r="E192" s="249">
        <f>E180+E186+E187+E190+E191</f>
        <v>116</v>
      </c>
      <c r="F192" s="253">
        <f>F180+F186+F187+F190+F191</f>
        <v>22475.733700000001</v>
      </c>
      <c r="G192" s="253">
        <f>G180+G186+G187+G190+G191</f>
        <v>11268.266299999999</v>
      </c>
      <c r="H192" s="250">
        <f>H180+H186+H187+H190+H191</f>
        <v>20530.015800000001</v>
      </c>
      <c r="I192" s="222"/>
      <c r="J192" s="222"/>
      <c r="K192" s="69"/>
      <c r="L192" s="244"/>
    </row>
    <row r="193" spans="1:12" ht="14.1" customHeight="1" x14ac:dyDescent="0.25">
      <c r="A193" s="3"/>
      <c r="B193" s="32"/>
      <c r="C193" s="77"/>
      <c r="D193" s="78"/>
      <c r="E193" s="78"/>
      <c r="F193" s="78"/>
      <c r="G193" s="78"/>
      <c r="H193" s="33"/>
      <c r="I193" s="85"/>
      <c r="J193" s="174"/>
      <c r="K193" s="34"/>
      <c r="L193" s="174"/>
    </row>
    <row r="194" spans="1:12" ht="14.1" customHeight="1" thickBot="1" x14ac:dyDescent="0.3">
      <c r="B194" s="70"/>
      <c r="C194" s="79" t="s">
        <v>57</v>
      </c>
      <c r="D194" s="79"/>
      <c r="E194" s="79"/>
      <c r="F194" s="79"/>
      <c r="G194" s="79"/>
      <c r="H194" s="71"/>
      <c r="I194" s="71"/>
      <c r="J194" s="71"/>
      <c r="K194" s="72"/>
      <c r="L194" s="92"/>
    </row>
    <row r="195" spans="1:12" ht="14.1" customHeight="1" thickTop="1" x14ac:dyDescent="0.25"/>
    <row r="196" spans="1:12" s="45" customFormat="1" ht="17.100000000000001" customHeight="1" thickBot="1" x14ac:dyDescent="0.3">
      <c r="A196" s="91"/>
      <c r="B196" s="93"/>
      <c r="C196" s="109" t="s">
        <v>58</v>
      </c>
      <c r="D196" s="93"/>
      <c r="E196" s="93"/>
      <c r="F196" s="93"/>
      <c r="G196" s="93"/>
      <c r="H196" s="93"/>
      <c r="I196" s="93"/>
      <c r="J196" s="93"/>
      <c r="K196" s="91"/>
      <c r="L196" s="91"/>
    </row>
    <row r="197" spans="1:12" ht="17.100000000000001" customHeight="1" thickTop="1" x14ac:dyDescent="0.25">
      <c r="B197" s="426" t="s">
        <v>1</v>
      </c>
      <c r="C197" s="427"/>
      <c r="D197" s="427"/>
      <c r="E197" s="427"/>
      <c r="F197" s="427"/>
      <c r="G197" s="427"/>
      <c r="H197" s="427"/>
      <c r="I197" s="427"/>
      <c r="J197" s="427"/>
      <c r="K197" s="428"/>
      <c r="L197" s="242"/>
    </row>
    <row r="198" spans="1:12" ht="6" customHeight="1" thickBot="1" x14ac:dyDescent="0.3">
      <c r="B198" s="94"/>
      <c r="C198" s="92"/>
      <c r="D198" s="92"/>
      <c r="E198" s="92"/>
      <c r="F198" s="92"/>
      <c r="G198" s="92"/>
      <c r="H198" s="92"/>
      <c r="I198" s="92"/>
      <c r="J198" s="92"/>
      <c r="K198" s="83"/>
      <c r="L198" s="146"/>
    </row>
    <row r="199" spans="1:12" s="3" customFormat="1" ht="14.1" customHeight="1" thickBot="1" x14ac:dyDescent="0.3">
      <c r="B199" s="84"/>
      <c r="C199" s="419" t="s">
        <v>2</v>
      </c>
      <c r="D199" s="420"/>
      <c r="E199"/>
      <c r="F199"/>
      <c r="G199" s="85"/>
      <c r="H199" s="85"/>
      <c r="I199" s="85"/>
      <c r="J199" s="174"/>
      <c r="K199" s="80"/>
      <c r="L199" s="4"/>
    </row>
    <row r="200" spans="1:12" ht="16.5" customHeight="1" x14ac:dyDescent="0.25">
      <c r="B200" s="86"/>
      <c r="C200" s="56" t="s">
        <v>83</v>
      </c>
      <c r="D200" s="124">
        <v>5175</v>
      </c>
      <c r="E200"/>
      <c r="F200"/>
      <c r="G200" s="87"/>
      <c r="H200" s="87"/>
      <c r="I200" s="87"/>
      <c r="J200" s="193"/>
      <c r="K200" s="83"/>
      <c r="L200" s="146"/>
    </row>
    <row r="201" spans="1:12" ht="14.1" customHeight="1" x14ac:dyDescent="0.25">
      <c r="B201" s="86"/>
      <c r="C201" s="58" t="s">
        <v>84</v>
      </c>
      <c r="D201" s="125">
        <v>27134</v>
      </c>
      <c r="E201"/>
      <c r="F201"/>
      <c r="G201" s="87"/>
      <c r="H201" s="87"/>
      <c r="I201" s="87"/>
      <c r="J201" s="193"/>
      <c r="K201" s="83"/>
      <c r="L201" s="146"/>
    </row>
    <row r="202" spans="1:12" ht="14.1" customHeight="1" thickBot="1" x14ac:dyDescent="0.3">
      <c r="B202" s="86"/>
      <c r="C202" s="102" t="s">
        <v>33</v>
      </c>
      <c r="D202" s="125">
        <v>382</v>
      </c>
      <c r="E202"/>
      <c r="F202"/>
      <c r="G202" s="103"/>
      <c r="H202" s="87"/>
      <c r="I202" s="87"/>
      <c r="J202" s="193"/>
      <c r="K202" s="83"/>
      <c r="L202" s="146"/>
    </row>
    <row r="203" spans="1:12" ht="14.1" customHeight="1" thickBot="1" x14ac:dyDescent="0.3">
      <c r="B203" s="86"/>
      <c r="C203" s="104" t="s">
        <v>36</v>
      </c>
      <c r="D203" s="126">
        <f>SUM(D200:D202)</f>
        <v>32691</v>
      </c>
      <c r="E203"/>
      <c r="F203"/>
      <c r="G203" s="103"/>
      <c r="H203" s="87"/>
      <c r="I203" s="87"/>
      <c r="J203" s="193"/>
      <c r="K203" s="83"/>
      <c r="L203" s="146"/>
    </row>
    <row r="204" spans="1:12" ht="13.5" customHeight="1" x14ac:dyDescent="0.25">
      <c r="B204" s="94"/>
      <c r="C204" s="96" t="s">
        <v>82</v>
      </c>
      <c r="D204" s="95"/>
      <c r="E204" s="95"/>
      <c r="F204" s="95"/>
      <c r="G204" s="97"/>
      <c r="H204" s="92"/>
      <c r="I204" s="92"/>
      <c r="J204" s="92"/>
      <c r="K204" s="83"/>
      <c r="L204" s="146"/>
    </row>
    <row r="205" spans="1:12" ht="14.25" customHeight="1" x14ac:dyDescent="0.25">
      <c r="B205" s="94"/>
      <c r="C205" s="98" t="s">
        <v>90</v>
      </c>
      <c r="D205" s="92"/>
      <c r="E205" s="92"/>
      <c r="F205" s="92"/>
      <c r="G205" s="92"/>
      <c r="H205" s="92"/>
      <c r="I205" s="92"/>
      <c r="J205" s="92"/>
      <c r="K205" s="83"/>
      <c r="L205" s="146"/>
    </row>
    <row r="206" spans="1:12" ht="14.1" customHeight="1" thickBot="1" x14ac:dyDescent="0.3">
      <c r="B206" s="94"/>
      <c r="C206" s="98" t="s">
        <v>77</v>
      </c>
      <c r="D206" s="92"/>
      <c r="E206" s="92"/>
      <c r="F206" s="92"/>
      <c r="G206" s="92"/>
      <c r="H206" s="92"/>
      <c r="I206" s="92"/>
      <c r="J206" s="92"/>
      <c r="K206" s="83"/>
      <c r="L206" s="146"/>
    </row>
    <row r="207" spans="1:12" ht="17.100000000000001" customHeight="1" x14ac:dyDescent="0.25">
      <c r="B207" s="423" t="s">
        <v>8</v>
      </c>
      <c r="C207" s="424"/>
      <c r="D207" s="424"/>
      <c r="E207" s="424"/>
      <c r="F207" s="424"/>
      <c r="G207" s="424"/>
      <c r="H207" s="424"/>
      <c r="I207" s="424"/>
      <c r="J207" s="424"/>
      <c r="K207" s="425"/>
      <c r="L207" s="242"/>
    </row>
    <row r="208" spans="1:12" ht="6" customHeight="1" thickBot="1" x14ac:dyDescent="0.3">
      <c r="B208" s="99"/>
      <c r="C208" s="100"/>
      <c r="D208" s="100"/>
      <c r="E208" s="100"/>
      <c r="F208" s="100"/>
      <c r="G208" s="100"/>
      <c r="H208" s="100"/>
      <c r="I208" s="100"/>
      <c r="J208" s="100"/>
      <c r="K208" s="101"/>
      <c r="L208" s="100"/>
    </row>
    <row r="209" spans="2:12" ht="62.25" customHeight="1" thickBot="1" x14ac:dyDescent="0.3">
      <c r="B209" s="94"/>
      <c r="C209" s="132" t="s">
        <v>20</v>
      </c>
      <c r="D209" s="141" t="s">
        <v>21</v>
      </c>
      <c r="E209" s="81" t="str">
        <f>E20</f>
        <v>LANDET KVANTUM UKE 23</v>
      </c>
      <c r="F209" s="81" t="str">
        <f>F20</f>
        <v>LANDET KVANTUM T.O.M UKE 23</v>
      </c>
      <c r="G209" s="81" t="str">
        <f>H20</f>
        <v>RESTKVOTER</v>
      </c>
      <c r="H209" s="108" t="str">
        <f>I20</f>
        <v>LANDET KVANTUM T.O.M. UKE 23 2014</v>
      </c>
      <c r="I209" s="92"/>
      <c r="J209" s="92"/>
      <c r="K209" s="83"/>
      <c r="L209" s="146"/>
    </row>
    <row r="210" spans="2:12" s="113" customFormat="1" ht="14.1" customHeight="1" thickBot="1" x14ac:dyDescent="0.3">
      <c r="B210" s="110"/>
      <c r="C210" s="139" t="s">
        <v>59</v>
      </c>
      <c r="D210" s="233"/>
      <c r="E210" s="233">
        <v>17</v>
      </c>
      <c r="F210" s="233">
        <v>459</v>
      </c>
      <c r="G210" s="233"/>
      <c r="H210" s="285">
        <v>480</v>
      </c>
      <c r="I210" s="111"/>
      <c r="J210" s="195"/>
      <c r="K210" s="112"/>
      <c r="L210" s="116"/>
    </row>
    <row r="211" spans="2:12" ht="14.1" customHeight="1" thickBot="1" x14ac:dyDescent="0.3">
      <c r="B211" s="94"/>
      <c r="C211" s="142" t="s">
        <v>51</v>
      </c>
      <c r="D211" s="233"/>
      <c r="E211" s="233">
        <v>56</v>
      </c>
      <c r="F211" s="233">
        <v>1175</v>
      </c>
      <c r="G211" s="233"/>
      <c r="H211" s="285">
        <v>1010</v>
      </c>
      <c r="I211" s="131"/>
      <c r="J211" s="131"/>
      <c r="K211" s="83"/>
      <c r="L211" s="146"/>
    </row>
    <row r="212" spans="2:12" s="113" customFormat="1" ht="14.1" customHeight="1" thickBot="1" x14ac:dyDescent="0.3">
      <c r="B212" s="110"/>
      <c r="C212" s="137" t="s">
        <v>42</v>
      </c>
      <c r="D212" s="234"/>
      <c r="E212" s="234"/>
      <c r="F212" s="234">
        <v>5.8514999999999997</v>
      </c>
      <c r="G212" s="234"/>
      <c r="H212" s="286">
        <v>1.2323</v>
      </c>
      <c r="I212" s="111"/>
      <c r="J212" s="195"/>
      <c r="K212" s="112"/>
      <c r="L212" s="116"/>
    </row>
    <row r="213" spans="2:12" s="113" customFormat="1" ht="14.1" customHeight="1" thickBot="1" x14ac:dyDescent="0.3">
      <c r="B213" s="105"/>
      <c r="C213" s="137" t="s">
        <v>64</v>
      </c>
      <c r="D213" s="234"/>
      <c r="E213" s="234"/>
      <c r="F213" s="234">
        <v>21</v>
      </c>
      <c r="G213" s="234"/>
      <c r="H213" s="286">
        <v>23</v>
      </c>
      <c r="I213" s="106"/>
      <c r="J213" s="106"/>
      <c r="K213" s="107"/>
      <c r="L213" s="245"/>
    </row>
    <row r="214" spans="2:12" ht="16.5" thickBot="1" x14ac:dyDescent="0.3">
      <c r="B214" s="94"/>
      <c r="C214" s="140" t="s">
        <v>60</v>
      </c>
      <c r="D214" s="235">
        <v>5175</v>
      </c>
      <c r="E214" s="235">
        <f>SUM(E210:E213)</f>
        <v>73</v>
      </c>
      <c r="F214" s="235">
        <f>SUM(F210:F213)</f>
        <v>1660.8515</v>
      </c>
      <c r="G214" s="235">
        <f>D214-F214</f>
        <v>3514.1485000000002</v>
      </c>
      <c r="H214" s="262">
        <f>H210+H211+H212+H213</f>
        <v>1514.2322999999999</v>
      </c>
      <c r="I214" s="92"/>
      <c r="J214" s="92"/>
      <c r="K214" s="83"/>
      <c r="L214" s="146"/>
    </row>
    <row r="215" spans="2:12" s="82" customFormat="1" ht="9" customHeight="1" x14ac:dyDescent="0.25">
      <c r="B215" s="94"/>
      <c r="C215" s="77"/>
      <c r="D215" s="114"/>
      <c r="E215" s="114"/>
      <c r="F215" s="114"/>
      <c r="G215" s="114"/>
      <c r="H215" s="92"/>
      <c r="I215" s="92"/>
      <c r="J215" s="92"/>
      <c r="K215" s="83"/>
      <c r="L215" s="146"/>
    </row>
    <row r="216" spans="2:12" ht="14.1" customHeight="1" thickBot="1" x14ac:dyDescent="0.3">
      <c r="B216" s="88"/>
      <c r="C216" s="89"/>
      <c r="D216" s="89"/>
      <c r="E216" s="89"/>
      <c r="F216" s="89"/>
      <c r="G216" s="130"/>
      <c r="H216" s="89"/>
      <c r="I216" s="89"/>
      <c r="J216" s="187"/>
      <c r="K216" s="90"/>
      <c r="L216" s="146"/>
    </row>
    <row r="217" spans="2:12" ht="20.25" customHeight="1" thickTop="1" x14ac:dyDescent="0.25"/>
    <row r="218" spans="2:12" ht="14.1" hidden="1" customHeight="1" x14ac:dyDescent="0.25"/>
    <row r="219" spans="2:12" ht="14.1" hidden="1" customHeight="1" x14ac:dyDescent="0.25"/>
    <row r="220" spans="2:12" ht="14.1" hidden="1" customHeight="1" x14ac:dyDescent="0.25">
      <c r="G220" s="76"/>
    </row>
    <row r="221" spans="2:12" ht="14.1" hidden="1" customHeight="1" x14ac:dyDescent="0.25">
      <c r="F221" s="76"/>
    </row>
    <row r="222" spans="2:12" ht="14.1" hidden="1" customHeight="1" x14ac:dyDescent="0.25"/>
    <row r="223" spans="2:12" ht="14.1" hidden="1" customHeight="1" x14ac:dyDescent="0.25"/>
    <row r="224" spans="2:12" ht="14.1" hidden="1" customHeight="1" x14ac:dyDescent="0.25"/>
    <row r="225" ht="14.1" hidden="1" customHeight="1" x14ac:dyDescent="0.25"/>
    <row r="226" ht="14.1" hidden="1" customHeight="1" x14ac:dyDescent="0.25"/>
    <row r="227" ht="14.1" hidden="1" customHeight="1" x14ac:dyDescent="0.25"/>
    <row r="228" ht="14.1" hidden="1" customHeight="1" x14ac:dyDescent="0.25"/>
    <row r="229" ht="14.1" hidden="1" customHeight="1" x14ac:dyDescent="0.25"/>
    <row r="230" ht="14.1" hidden="1" customHeight="1" x14ac:dyDescent="0.25"/>
    <row r="231" ht="14.1" hidden="1" customHeight="1" x14ac:dyDescent="0.25"/>
    <row r="232" ht="14.1" hidden="1" customHeight="1" x14ac:dyDescent="0.25"/>
    <row r="233" ht="14.1" hidden="1" customHeight="1" x14ac:dyDescent="0.25"/>
    <row r="234" ht="14.1" hidden="1" customHeight="1" x14ac:dyDescent="0.25"/>
    <row r="235" ht="14.1" hidden="1" customHeight="1" x14ac:dyDescent="0.25"/>
    <row r="236" ht="14.1" hidden="1" customHeight="1" x14ac:dyDescent="0.25"/>
    <row r="237" ht="14.1" hidden="1" customHeight="1" x14ac:dyDescent="0.25"/>
    <row r="238" ht="14.1" hidden="1" customHeight="1" x14ac:dyDescent="0.25"/>
    <row r="239" ht="14.1" hidden="1" customHeight="1" x14ac:dyDescent="0.25"/>
    <row r="240" ht="14.1" hidden="1" customHeight="1" x14ac:dyDescent="0.25"/>
    <row r="241" ht="14.1" hidden="1" customHeight="1" x14ac:dyDescent="0.25"/>
    <row r="242" ht="14.1" hidden="1" customHeight="1" x14ac:dyDescent="0.25"/>
    <row r="243" ht="14.1" hidden="1" customHeight="1" x14ac:dyDescent="0.25"/>
    <row r="244" ht="14.1" hidden="1" customHeight="1" x14ac:dyDescent="0.25"/>
    <row r="245" ht="14.1" hidden="1" customHeight="1" x14ac:dyDescent="0.25"/>
    <row r="246" ht="14.1" hidden="1" customHeight="1" x14ac:dyDescent="0.25"/>
    <row r="247" ht="14.1" hidden="1" customHeight="1" x14ac:dyDescent="0.25"/>
    <row r="248" ht="14.1" hidden="1" customHeight="1" x14ac:dyDescent="0.25"/>
    <row r="249" ht="14.1" hidden="1" customHeight="1" x14ac:dyDescent="0.25"/>
    <row r="250" ht="14.1" hidden="1" customHeight="1" x14ac:dyDescent="0.25"/>
    <row r="251" ht="14.1" hidden="1" customHeight="1" x14ac:dyDescent="0.25"/>
    <row r="252" ht="14.1" hidden="1" customHeight="1" x14ac:dyDescent="0.25"/>
    <row r="253" ht="14.1" hidden="1" customHeight="1" x14ac:dyDescent="0.25"/>
    <row r="254" ht="14.1" hidden="1" customHeight="1" x14ac:dyDescent="0.25"/>
    <row r="255" ht="14.1" hidden="1" customHeight="1" x14ac:dyDescent="0.25"/>
    <row r="256" ht="14.1" hidden="1" customHeight="1" x14ac:dyDescent="0.25"/>
    <row r="257" ht="14.1" hidden="1" customHeight="1" x14ac:dyDescent="0.25"/>
    <row r="258" ht="14.1" hidden="1" customHeight="1" x14ac:dyDescent="0.25"/>
    <row r="259" ht="14.1" hidden="1" customHeight="1" x14ac:dyDescent="0.25"/>
    <row r="260" ht="14.1" hidden="1" customHeight="1" x14ac:dyDescent="0.25"/>
    <row r="261" ht="14.1" hidden="1" customHeight="1" x14ac:dyDescent="0.25"/>
    <row r="262" ht="14.1" hidden="1" customHeight="1" x14ac:dyDescent="0.25"/>
    <row r="263" ht="14.1" hidden="1" customHeight="1" x14ac:dyDescent="0.25"/>
    <row r="264" ht="14.1" hidden="1" customHeight="1" x14ac:dyDescent="0.25"/>
    <row r="265" ht="14.1" hidden="1" customHeight="1" x14ac:dyDescent="0.25"/>
    <row r="266" ht="14.1" hidden="1" customHeight="1" x14ac:dyDescent="0.25"/>
    <row r="267" ht="14.1" hidden="1" customHeight="1" x14ac:dyDescent="0.25"/>
    <row r="268" ht="14.1" hidden="1" customHeight="1" x14ac:dyDescent="0.25"/>
    <row r="269" ht="14.1" hidden="1" customHeight="1" x14ac:dyDescent="0.25"/>
    <row r="270" ht="14.1" hidden="1" customHeight="1" x14ac:dyDescent="0.25"/>
    <row r="271" ht="14.1" hidden="1" customHeight="1" x14ac:dyDescent="0.25"/>
    <row r="272" ht="14.1" hidden="1" customHeight="1" x14ac:dyDescent="0.25"/>
    <row r="273" ht="14.1" hidden="1" customHeight="1" x14ac:dyDescent="0.25"/>
    <row r="274" ht="14.1" hidden="1" customHeight="1" x14ac:dyDescent="0.25"/>
    <row r="275" ht="14.1" hidden="1" customHeight="1" x14ac:dyDescent="0.25"/>
    <row r="276" ht="14.1" hidden="1" customHeight="1" x14ac:dyDescent="0.25"/>
    <row r="277" ht="14.1" hidden="1" customHeight="1" x14ac:dyDescent="0.25"/>
    <row r="278" ht="14.1" hidden="1" customHeight="1" x14ac:dyDescent="0.25"/>
    <row r="279" ht="14.1" hidden="1" customHeight="1" x14ac:dyDescent="0.25"/>
    <row r="280" ht="14.1" hidden="1" customHeight="1" x14ac:dyDescent="0.25"/>
    <row r="281" ht="14.1" hidden="1" customHeight="1" x14ac:dyDescent="0.25"/>
    <row r="282" ht="14.1" hidden="1" customHeight="1" x14ac:dyDescent="0.25"/>
    <row r="283" ht="14.1" hidden="1" customHeight="1" x14ac:dyDescent="0.25"/>
    <row r="284" ht="14.1" hidden="1" customHeight="1" x14ac:dyDescent="0.25"/>
    <row r="285" ht="14.1" hidden="1" customHeight="1" x14ac:dyDescent="0.25"/>
    <row r="286" ht="14.1" hidden="1" customHeight="1" x14ac:dyDescent="0.25"/>
    <row r="287" ht="14.1" hidden="1" customHeight="1" x14ac:dyDescent="0.25"/>
    <row r="288" ht="14.1" hidden="1" customHeight="1" x14ac:dyDescent="0.25"/>
    <row r="289" ht="14.1" hidden="1" customHeight="1" x14ac:dyDescent="0.25"/>
    <row r="290" ht="14.1" hidden="1" customHeight="1" x14ac:dyDescent="0.25"/>
    <row r="291" ht="14.1" hidden="1" customHeight="1" x14ac:dyDescent="0.25"/>
    <row r="292" ht="14.1" hidden="1" customHeight="1" x14ac:dyDescent="0.25"/>
    <row r="293" ht="14.1" hidden="1" customHeight="1" x14ac:dyDescent="0.25"/>
    <row r="294" ht="14.1" hidden="1" customHeight="1" x14ac:dyDescent="0.25"/>
    <row r="295" ht="14.1" hidden="1" customHeight="1" x14ac:dyDescent="0.25"/>
    <row r="296" ht="14.1" hidden="1" customHeight="1" x14ac:dyDescent="0.25"/>
    <row r="297" ht="14.1" hidden="1" customHeight="1" x14ac:dyDescent="0.25"/>
    <row r="298" ht="14.1" hidden="1" customHeight="1" x14ac:dyDescent="0.25"/>
    <row r="299" ht="14.1" hidden="1" customHeight="1" x14ac:dyDescent="0.25"/>
    <row r="300" ht="14.1" hidden="1" customHeight="1" x14ac:dyDescent="0.25"/>
    <row r="301" ht="14.1" hidden="1" customHeight="1" x14ac:dyDescent="0.25"/>
    <row r="302" ht="14.1" hidden="1" customHeight="1" x14ac:dyDescent="0.25"/>
    <row r="303" ht="14.1" hidden="1" customHeight="1" x14ac:dyDescent="0.25"/>
    <row r="304" ht="14.1" hidden="1" customHeight="1" x14ac:dyDescent="0.25"/>
    <row r="305" ht="14.1" hidden="1" customHeight="1" x14ac:dyDescent="0.25"/>
    <row r="306" ht="14.1" hidden="1" customHeight="1" x14ac:dyDescent="0.25"/>
    <row r="307" ht="14.1" hidden="1" customHeight="1" x14ac:dyDescent="0.25"/>
    <row r="308" ht="14.1" hidden="1" customHeight="1" x14ac:dyDescent="0.25"/>
    <row r="309" ht="14.1" hidden="1" customHeight="1" x14ac:dyDescent="0.25"/>
    <row r="310" ht="14.1" hidden="1" customHeight="1" x14ac:dyDescent="0.25"/>
    <row r="311" ht="14.1" hidden="1" customHeight="1" x14ac:dyDescent="0.25"/>
    <row r="312" ht="14.1" hidden="1" customHeight="1" x14ac:dyDescent="0.25"/>
    <row r="313" ht="14.1" hidden="1" customHeight="1" x14ac:dyDescent="0.25"/>
    <row r="314" ht="14.1" hidden="1" customHeight="1" x14ac:dyDescent="0.25"/>
    <row r="315" ht="14.1" hidden="1" customHeight="1" x14ac:dyDescent="0.25"/>
    <row r="316" ht="14.1" hidden="1" customHeight="1" x14ac:dyDescent="0.25"/>
    <row r="317" ht="14.1" hidden="1" customHeight="1" x14ac:dyDescent="0.25"/>
    <row r="318" ht="14.1" hidden="1" customHeight="1" x14ac:dyDescent="0.25"/>
    <row r="319" ht="14.1" hidden="1" customHeight="1" x14ac:dyDescent="0.25"/>
    <row r="320" ht="14.1" hidden="1" customHeight="1" x14ac:dyDescent="0.25"/>
    <row r="321" ht="14.1" hidden="1" customHeight="1" x14ac:dyDescent="0.25"/>
    <row r="322" ht="14.1" hidden="1" customHeight="1" x14ac:dyDescent="0.25"/>
    <row r="323" ht="14.1" hidden="1" customHeight="1" x14ac:dyDescent="0.25"/>
    <row r="324" ht="14.1" hidden="1" customHeight="1" x14ac:dyDescent="0.25"/>
    <row r="325" ht="15" hidden="1" customHeight="1" x14ac:dyDescent="0.25"/>
    <row r="326" ht="15" hidden="1" customHeight="1" x14ac:dyDescent="0.25"/>
    <row r="327" ht="15" hidden="1" customHeight="1" x14ac:dyDescent="0.25"/>
    <row r="328" ht="15" hidden="1" customHeight="1" x14ac:dyDescent="0.25"/>
  </sheetData>
  <customSheetViews>
    <customSheetView guid="{14D440E4-F18A-4F78-9989-38C1B133222D}" scale="60" showPageBreaks="1" showGridLines="0" fitToPage="1" printArea="1" hiddenRows="1" hiddenColumns="1" view="pageBreakPreview" showRuler="0">
      <selection activeCell="K1" sqref="K1:K1048576"/>
      <rowBreaks count="2" manualBreakCount="2">
        <brk id="73" max="16383" man="1"/>
        <brk id="147" max="16383" man="1"/>
      </rowBreaks>
      <pageMargins left="7.874015748031496E-2" right="0.23622047244094491" top="0.59055118110236227" bottom="0.27559055118110237" header="0.11811023622047245" footer="7.874015748031496E-2"/>
      <pageSetup paperSize="9" scale="67" fitToHeight="0" orientation="portrait" r:id="rId1"/>
      <headerFooter>
        <oddHeader xml:space="preserve">&amp;LForeløpig statistikk&amp;C&amp;"-,Fet"&amp;12Pr. uke 39
&amp;"-,Normal"&amp;11(iht. motatte landings- og sluttsedler fra fiskesalgslagene; alle tallstørrelser i hele tonn)&amp;R01.10.2013
</oddHeader>
        <oddFooter>&amp;LFiskeridirektoratet&amp;CReguleringsseksjonen&amp;RRune P. Mjørlund</oddFooter>
      </headerFooter>
    </customSheetView>
  </customSheetViews>
  <mergeCells count="33">
    <mergeCell ref="C151:D151"/>
    <mergeCell ref="C16:I17"/>
    <mergeCell ref="B207:K207"/>
    <mergeCell ref="C199:D199"/>
    <mergeCell ref="B197:K197"/>
    <mergeCell ref="C52:D52"/>
    <mergeCell ref="C168:D168"/>
    <mergeCell ref="E168:F168"/>
    <mergeCell ref="G168:H168"/>
    <mergeCell ref="B177:K177"/>
    <mergeCell ref="C113:D113"/>
    <mergeCell ref="E113:F113"/>
    <mergeCell ref="G113:H113"/>
    <mergeCell ref="B120:K120"/>
    <mergeCell ref="B166:K166"/>
    <mergeCell ref="B50:K50"/>
    <mergeCell ref="B111:K111"/>
    <mergeCell ref="B18:K18"/>
    <mergeCell ref="B75:K75"/>
    <mergeCell ref="C77:D77"/>
    <mergeCell ref="E77:F77"/>
    <mergeCell ref="G77:H77"/>
    <mergeCell ref="B85:K85"/>
    <mergeCell ref="B58:K58"/>
    <mergeCell ref="D60:D62"/>
    <mergeCell ref="C70:E70"/>
    <mergeCell ref="C83:H84"/>
    <mergeCell ref="G60:G62"/>
    <mergeCell ref="B2:K2"/>
    <mergeCell ref="B7:K7"/>
    <mergeCell ref="C9:D9"/>
    <mergeCell ref="E9:F9"/>
    <mergeCell ref="G9:H9"/>
  </mergeCells>
  <pageMargins left="0.23622047244094491" right="0.23622047244094491" top="0.74803149606299213" bottom="0.74803149606299213" header="0.31496062992125984" footer="0.31496062992125984"/>
  <pageSetup paperSize="9" scale="67" fitToHeight="0" orientation="portrait" r:id="rId2"/>
  <headerFooter alignWithMargins="0">
    <oddHeader xml:space="preserve">&amp;LForeløpig statistikk&amp;C&amp;"-,Fet"&amp;12Pr. uke 23
&amp;"-,Normal"&amp;11(iht. motatte landings- og sluttsedler fra fiskesalgslagene; alle tallstørrelser i hele tonn)&amp;R09.06.2015
</oddHeader>
    <oddFooter>&amp;LFiskeridirektoratet&amp;CReguleringsseksjonen&amp;RSynnøve Liabø</oddFooter>
  </headerFooter>
  <rowBreaks count="2" manualBreakCount="2">
    <brk id="71" max="16383" man="1"/>
    <brk id="147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1</vt:i4>
      </vt:variant>
    </vt:vector>
  </HeadingPairs>
  <TitlesOfParts>
    <vt:vector size="2" baseType="lpstr">
      <vt:lpstr>UKE_23_2015</vt:lpstr>
      <vt:lpstr>UKE_23_2015!Utskriftsområde</vt:lpstr>
    </vt:vector>
  </TitlesOfParts>
  <Company>Fiskeridirektoratet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Ukestatistikk</dc:title>
  <dc:creator>Rune P. Mjørlund</dc:creator>
  <cp:keywords>torsk, hyse, sei, blåkveite, kvote, fangst</cp:keywords>
  <cp:lastModifiedBy>Synnøve Liabø</cp:lastModifiedBy>
  <cp:lastPrinted>2015-06-15T06:56:06Z</cp:lastPrinted>
  <dcterms:created xsi:type="dcterms:W3CDTF">2011-07-06T12:13:20Z</dcterms:created>
  <dcterms:modified xsi:type="dcterms:W3CDTF">2015-06-15T06:57:32Z</dcterms:modified>
</cp:coreProperties>
</file>