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7_2014" sheetId="1" r:id="rId1"/>
  </sheets>
  <definedNames>
    <definedName name="Z_14D440E4_F18A_4F78_9989_38C1B133222D_.wvu.Cols" localSheetId="0" hidden="1">UKE_37_2014!#REF!</definedName>
    <definedName name="Z_14D440E4_F18A_4F78_9989_38C1B133222D_.wvu.PrintArea" localSheetId="0" hidden="1">UKE_37_2014!$B$1:$L$204</definedName>
    <definedName name="Z_14D440E4_F18A_4F78_9989_38C1B133222D_.wvu.Rows" localSheetId="0" hidden="1">UKE_37_2014!$316:$1048576,UKE_37_2014!$205:$315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91" i="1"/>
  <c r="E91"/>
  <c r="E90" s="1"/>
  <c r="F91"/>
  <c r="F25"/>
  <c r="E25"/>
  <c r="E62" l="1"/>
  <c r="E68" s="1"/>
  <c r="F34"/>
  <c r="F33"/>
  <c r="E133"/>
  <c r="I32"/>
  <c r="E32"/>
  <c r="F80"/>
  <c r="H164"/>
  <c r="H176" s="1"/>
  <c r="H173"/>
  <c r="H133"/>
  <c r="H201"/>
  <c r="F32" l="1"/>
  <c r="E24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G89"/>
  <c r="G88"/>
  <c r="H87"/>
  <c r="F87"/>
  <c r="E87"/>
  <c r="E102" s="1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H58"/>
  <c r="G58"/>
  <c r="F58"/>
  <c r="E58"/>
  <c r="D102" l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<sst xmlns="http://schemas.openxmlformats.org/spreadsheetml/2006/main" count="214" uniqueCount="105">
  <si>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</si>
  <si>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</si>
  <si>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</si>
  <si>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</si>
  <si>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</si>
  <si>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</si>
  <si>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</si>
  <si>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</si>
  <si>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</si>
  <si>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</si>
  <si>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</si>
  <si>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</si>
  <si>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</si>
  <si>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</si>
  <si>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</si>
  <si>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</si>
  <si>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</si>
  <si>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</si>
  <si>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</si>
  <si>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</si>
  <si>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</si>
  <si>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</si>
  <si>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</si>
  <si>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</si>
  <si>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</si>
  <si>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</si>
  <si>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</si>
  <si>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</si>
  <si>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</si>
  <si>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</si>
  <si>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</si>
  <si>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</si>
  <si>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</si>
  <si>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</si>
  <si>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</si>
  <si>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</si>
  <si>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</si>
  <si>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</si>
  <si>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</si>
  <si>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</si>
  <si>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</si>
  <si>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</si>
  <si>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</si>
  <si>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</si>
  <si>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</si>
  <si>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</si>
  <si>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</si>
  <si>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</si>
  <si>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</si>
  <si>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</si>
  <si>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</si>
  <si>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</si>
  <si>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</si>
  <si>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</si>
  <si>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</si>
  <si>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</si>
  <si>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</si>
  <si>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</si>
  <si>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</si>
  <si>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</si>
  <si>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</si>
  <si>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</si>
  <si>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</si>
  <si>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</si>
  <si>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</si>
  <si>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</si>
  <si>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</si>
  <si>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</si>
  <si>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</si>
  <si>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</si>
  <si>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</si>
  <si>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</si>
  <si>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</si>
  <si>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</si>
  <si>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</si>
  <si>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</si>
  <si>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</si>
  <si>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</si>
  <si>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</si>
  <si>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</si>
  <si>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</si>
  <si>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</si>
  <si>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</si>
  <si>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</si>
  <si>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</si>
  <si>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</si>
  <si>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</si>
  <si>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</si>
  <si>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</si>
  <si>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</si>
  <si>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</si>
  <si>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</si>
  <si>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</si>
  <si>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</si>
  <si>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</si>
  <si>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</si>
  <si>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</si>
  <si>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</si>
  <si>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</si>
  <si>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</si>
  <si>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</si>
  <si>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</si>
  <si>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37</t>
  </si>
  <si>
    <t>LANDET KVANTUM T.O.M UKE 37</t>
  </si>
  <si>
    <t>LANDET KVANTUM T.O.M. UKE 37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</si>
</sst>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0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5"/>
  <sheetViews>
    <sheetView showGridLines="0" tabSelected="1" showRuler="0" view="pageLayout" zoomScaleNormal="100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" style="86" customWidth="1"/>
    <col min="13" max="16384" width="29.85546875" hidden="1"/>
  </cols>
  <sheetData>
    <row r="1" spans="2:12" s="86" customFormat="1" ht="7.9" customHeight="1" thickBot="1"/>
    <row r="2" spans="2:12" ht="31.5" customHeight="1" thickTop="1" thickBot="1">
      <c r="B2" s="378" t="s">
        <v>93</v>
      </c>
      <c r="C2" s="379"/>
      <c r="D2" s="379"/>
      <c r="E2" s="379"/>
      <c r="F2" s="379"/>
      <c r="G2" s="379"/>
      <c r="H2" s="379"/>
      <c r="I2" s="379"/>
      <c r="J2" s="379"/>
      <c r="K2" s="380"/>
      <c r="L2" s="293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81" t="s">
        <v>1</v>
      </c>
      <c r="C7" s="382"/>
      <c r="D7" s="382"/>
      <c r="E7" s="382"/>
      <c r="F7" s="382"/>
      <c r="G7" s="382"/>
      <c r="H7" s="382"/>
      <c r="I7" s="382"/>
      <c r="J7" s="382"/>
      <c r="K7" s="383"/>
      <c r="L7" s="348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84" t="s">
        <v>2</v>
      </c>
      <c r="D9" s="385"/>
      <c r="E9" s="384" t="s">
        <v>21</v>
      </c>
      <c r="F9" s="385"/>
      <c r="G9" s="384" t="s">
        <v>22</v>
      </c>
      <c r="H9" s="385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400" t="s">
        <v>92</v>
      </c>
      <c r="D16" s="400"/>
      <c r="E16" s="400"/>
      <c r="F16" s="400"/>
      <c r="G16" s="400"/>
      <c r="H16" s="400"/>
      <c r="I16" s="400"/>
      <c r="J16" s="346"/>
      <c r="K16" s="169"/>
      <c r="L16" s="168"/>
    </row>
    <row r="17" spans="1:12" ht="13.5" customHeight="1" thickBot="1">
      <c r="B17" s="170"/>
      <c r="C17" s="401"/>
      <c r="D17" s="401"/>
      <c r="E17" s="401"/>
      <c r="F17" s="401"/>
      <c r="G17" s="401"/>
      <c r="H17" s="401"/>
      <c r="I17" s="401"/>
      <c r="J17" s="347"/>
      <c r="K17" s="172"/>
      <c r="L17" s="161"/>
    </row>
    <row r="18" spans="1:12" ht="17.100000000000001" customHeight="1">
      <c r="B18" s="386" t="s">
        <v>8</v>
      </c>
      <c r="C18" s="387"/>
      <c r="D18" s="387"/>
      <c r="E18" s="387"/>
      <c r="F18" s="387"/>
      <c r="G18" s="387"/>
      <c r="H18" s="387"/>
      <c r="I18" s="387"/>
      <c r="J18" s="387"/>
      <c r="K18" s="388"/>
      <c r="L18" s="348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6" t="s">
        <v>20</v>
      </c>
      <c r="D20" s="247" t="s">
        <v>21</v>
      </c>
      <c r="E20" s="298" t="s">
        <v>102</v>
      </c>
      <c r="F20" s="298" t="s">
        <v>103</v>
      </c>
      <c r="G20" s="298" t="s">
        <v>31</v>
      </c>
      <c r="H20" s="298" t="s">
        <v>91</v>
      </c>
      <c r="I20" s="299" t="s">
        <v>104</v>
      </c>
      <c r="J20"/>
      <c r="K20" s="159"/>
      <c r="L20" s="4"/>
    </row>
    <row r="21" spans="1:12" ht="14.1" customHeight="1">
      <c r="B21" s="162"/>
      <c r="C21" s="227" t="s">
        <v>17</v>
      </c>
      <c r="D21" s="272">
        <f>D23+D22</f>
        <v>146527</v>
      </c>
      <c r="E21" s="319">
        <f>E23+E22</f>
        <v>5085.6661999999951</v>
      </c>
      <c r="F21" s="319">
        <f>F23+F22</f>
        <v>87058.022899999996</v>
      </c>
      <c r="G21" s="319"/>
      <c r="H21" s="319">
        <f>H23+H22</f>
        <v>59468.977100000004</v>
      </c>
      <c r="I21" s="353">
        <f>I23+I22</f>
        <v>80189.90909999999</v>
      </c>
      <c r="J21" s="349"/>
      <c r="K21" s="173"/>
      <c r="L21" s="204"/>
    </row>
    <row r="22" spans="1:12" ht="14.1" customHeight="1">
      <c r="B22" s="162"/>
      <c r="C22" s="228" t="s">
        <v>12</v>
      </c>
      <c r="D22" s="273">
        <v>145777</v>
      </c>
      <c r="E22" s="306">
        <v>5054.9131999999954</v>
      </c>
      <c r="F22" s="306">
        <v>86043.325299999997</v>
      </c>
      <c r="G22" s="306"/>
      <c r="H22" s="306">
        <f>D22-F22</f>
        <v>59733.674700000003</v>
      </c>
      <c r="I22" s="354">
        <v>79812.354899999991</v>
      </c>
      <c r="J22" s="350"/>
      <c r="K22" s="173"/>
      <c r="L22" s="204"/>
    </row>
    <row r="23" spans="1:12" ht="14.1" customHeight="1" thickBot="1">
      <c r="B23" s="162"/>
      <c r="C23" s="229" t="s">
        <v>11</v>
      </c>
      <c r="D23" s="274">
        <v>750</v>
      </c>
      <c r="E23" s="307">
        <v>30.752999999999929</v>
      </c>
      <c r="F23" s="307">
        <v>1014.6976</v>
      </c>
      <c r="G23" s="307"/>
      <c r="H23" s="307">
        <f>D23-F23</f>
        <v>-264.69759999999997</v>
      </c>
      <c r="I23" s="355">
        <v>377.55419999999998</v>
      </c>
      <c r="J23" s="350"/>
      <c r="K23" s="173"/>
      <c r="L23" s="204"/>
    </row>
    <row r="24" spans="1:12" ht="14.1" customHeight="1">
      <c r="B24" s="162"/>
      <c r="C24" s="227" t="s">
        <v>18</v>
      </c>
      <c r="D24" s="272">
        <f>D32+D31+D25</f>
        <v>297495</v>
      </c>
      <c r="E24" s="319">
        <f>E32+E31+E25</f>
        <v>755.92020000000412</v>
      </c>
      <c r="F24" s="319">
        <f>F25+F31+F32</f>
        <v>280477.12764999998</v>
      </c>
      <c r="G24" s="319"/>
      <c r="H24" s="319">
        <f>H25+H31+H32</f>
        <v>18411.872350000005</v>
      </c>
      <c r="I24" s="353">
        <f>I25+I31+I32</f>
        <v>254865.38960000002</v>
      </c>
      <c r="J24" s="349"/>
      <c r="K24" s="173"/>
      <c r="L24" s="204"/>
    </row>
    <row r="25" spans="1:12" ht="15" customHeight="1">
      <c r="A25" s="23"/>
      <c r="B25" s="174"/>
      <c r="C25" s="230" t="s">
        <v>73</v>
      </c>
      <c r="D25" s="275">
        <f>D26+D27+D28+D29+D30</f>
        <v>231113</v>
      </c>
      <c r="E25" s="320">
        <f>E26+E27+E28+E29</f>
        <v>535.36720000000059</v>
      </c>
      <c r="F25" s="320">
        <f>F26+F27+F28+F29</f>
        <v>228236.99604999999</v>
      </c>
      <c r="G25" s="320"/>
      <c r="H25" s="320">
        <f>H26+H27+H28+H29+H30</f>
        <v>2876.0039500000057</v>
      </c>
      <c r="I25" s="356">
        <f>I26+I27+I28+I29+I30</f>
        <v>209213.55020000003</v>
      </c>
      <c r="J25" s="351"/>
      <c r="K25" s="173"/>
      <c r="L25" s="204"/>
    </row>
    <row r="26" spans="1:12" ht="14.1" customHeight="1">
      <c r="A26" s="24"/>
      <c r="B26" s="175"/>
      <c r="C26" s="231" t="s">
        <v>23</v>
      </c>
      <c r="D26" s="276">
        <v>59178</v>
      </c>
      <c r="E26" s="308">
        <v>156.14979999999923</v>
      </c>
      <c r="F26" s="308">
        <v>72161.141149999996</v>
      </c>
      <c r="G26" s="308">
        <v>3318</v>
      </c>
      <c r="H26" s="308">
        <f>D26-F26+G26</f>
        <v>-9665.1411499999958</v>
      </c>
      <c r="I26" s="357">
        <v>51680.546399999999</v>
      </c>
      <c r="J26" s="352"/>
      <c r="K26" s="173"/>
      <c r="L26" s="204"/>
    </row>
    <row r="27" spans="1:12" ht="14.1" customHeight="1">
      <c r="A27" s="24"/>
      <c r="B27" s="175"/>
      <c r="C27" s="231" t="s">
        <v>77</v>
      </c>
      <c r="D27" s="276">
        <v>56592</v>
      </c>
      <c r="E27" s="308">
        <v>243.46240000000398</v>
      </c>
      <c r="F27" s="308">
        <v>59552.1149</v>
      </c>
      <c r="G27" s="308">
        <v>2715</v>
      </c>
      <c r="H27" s="308">
        <f>D27-F27+G27</f>
        <v>-245.11490000000049</v>
      </c>
      <c r="I27" s="357">
        <v>59459.438300000002</v>
      </c>
      <c r="J27" s="352"/>
      <c r="K27" s="173"/>
      <c r="L27" s="204"/>
    </row>
    <row r="28" spans="1:12" ht="14.1" customHeight="1">
      <c r="A28" s="24"/>
      <c r="B28" s="175"/>
      <c r="C28" s="231" t="s">
        <v>78</v>
      </c>
      <c r="D28" s="276">
        <v>57631</v>
      </c>
      <c r="E28" s="308">
        <v>65.587399999996705</v>
      </c>
      <c r="F28" s="308">
        <v>59129.676899999999</v>
      </c>
      <c r="G28" s="308">
        <v>4317</v>
      </c>
      <c r="H28" s="308">
        <f>D28-F28+G28</f>
        <v>2818.3231000000014</v>
      </c>
      <c r="I28" s="357">
        <v>58705.056100000002</v>
      </c>
      <c r="J28" s="352"/>
      <c r="K28" s="173"/>
      <c r="L28" s="204"/>
    </row>
    <row r="29" spans="1:12" ht="14.1" customHeight="1">
      <c r="A29" s="24"/>
      <c r="B29" s="175"/>
      <c r="C29" s="231" t="s">
        <v>26</v>
      </c>
      <c r="D29" s="276">
        <v>38555</v>
      </c>
      <c r="E29" s="308">
        <v>70.167600000000675</v>
      </c>
      <c r="F29" s="308">
        <v>37394.063099999999</v>
      </c>
      <c r="G29" s="308">
        <v>1771</v>
      </c>
      <c r="H29" s="308">
        <f>D29-F29+G29</f>
        <v>2931.9369000000006</v>
      </c>
      <c r="I29" s="357">
        <v>39368.509400000003</v>
      </c>
      <c r="J29" s="352"/>
      <c r="K29" s="173"/>
      <c r="L29" s="204"/>
    </row>
    <row r="30" spans="1:12" ht="14.1" customHeight="1">
      <c r="A30" s="24"/>
      <c r="B30" s="175"/>
      <c r="C30" s="231" t="s">
        <v>74</v>
      </c>
      <c r="D30" s="276">
        <v>19157</v>
      </c>
      <c r="E30" s="308">
        <v>185</v>
      </c>
      <c r="F30" s="308">
        <f>SUM(G26:G29)</f>
        <v>12121</v>
      </c>
      <c r="G30" s="308"/>
      <c r="H30" s="308">
        <f>D30-F30</f>
        <v>7036</v>
      </c>
      <c r="I30" s="357"/>
      <c r="J30" s="352"/>
      <c r="K30" s="173"/>
      <c r="L30" s="204"/>
    </row>
    <row r="31" spans="1:12" ht="14.1" customHeight="1">
      <c r="A31" s="25"/>
      <c r="B31" s="174"/>
      <c r="C31" s="230" t="s">
        <v>19</v>
      </c>
      <c r="D31" s="275">
        <v>38109</v>
      </c>
      <c r="E31" s="320">
        <v>99.901300000001356</v>
      </c>
      <c r="F31" s="320">
        <v>21123.1371</v>
      </c>
      <c r="G31" s="320"/>
      <c r="H31" s="320">
        <f>D31-F31</f>
        <v>16985.8629</v>
      </c>
      <c r="I31" s="356">
        <v>23450.0749</v>
      </c>
      <c r="J31" s="351"/>
      <c r="K31" s="173"/>
      <c r="L31" s="204"/>
    </row>
    <row r="32" spans="1:12" ht="14.1" customHeight="1">
      <c r="A32" s="25"/>
      <c r="B32" s="174"/>
      <c r="C32" s="230" t="s">
        <v>75</v>
      </c>
      <c r="D32" s="275">
        <f>D33+D34</f>
        <v>28273</v>
      </c>
      <c r="E32" s="320">
        <f>E34+E33</f>
        <v>120.65170000000217</v>
      </c>
      <c r="F32" s="320">
        <f>F33+F34</f>
        <v>31116.994500000001</v>
      </c>
      <c r="G32" s="320"/>
      <c r="H32" s="320">
        <f>H33+H34</f>
        <v>-1449.9945000000007</v>
      </c>
      <c r="I32" s="356">
        <f>I33</f>
        <v>22201.764500000001</v>
      </c>
      <c r="J32" s="351"/>
      <c r="K32" s="173"/>
      <c r="L32" s="204"/>
    </row>
    <row r="33" spans="1:12" ht="14.1" customHeight="1">
      <c r="A33" s="24"/>
      <c r="B33" s="175"/>
      <c r="C33" s="231" t="s">
        <v>10</v>
      </c>
      <c r="D33" s="276">
        <v>25929</v>
      </c>
      <c r="E33" s="308">
        <v>101.65170000000217</v>
      </c>
      <c r="F33" s="308">
        <f>31116.9945-G33</f>
        <v>29722.994500000001</v>
      </c>
      <c r="G33" s="308">
        <v>1394</v>
      </c>
      <c r="H33" s="308">
        <f>D33-F33+G33</f>
        <v>-2399.9945000000007</v>
      </c>
      <c r="I33" s="357">
        <v>22201.764500000001</v>
      </c>
      <c r="J33" s="352"/>
      <c r="K33" s="173"/>
      <c r="L33" s="204"/>
    </row>
    <row r="34" spans="1:12" ht="14.1" customHeight="1" thickBot="1">
      <c r="A34" s="24"/>
      <c r="B34" s="175"/>
      <c r="C34" s="232" t="s">
        <v>76</v>
      </c>
      <c r="D34" s="277">
        <v>2344</v>
      </c>
      <c r="E34" s="309">
        <v>19</v>
      </c>
      <c r="F34" s="309">
        <f>G33</f>
        <v>1394</v>
      </c>
      <c r="G34" s="309"/>
      <c r="H34" s="309">
        <f t="shared" ref="H34:H39" si="0">D34-F34</f>
        <v>950</v>
      </c>
      <c r="I34" s="358"/>
      <c r="J34" s="352"/>
      <c r="K34" s="173"/>
      <c r="L34" s="204"/>
    </row>
    <row r="35" spans="1:12" ht="15.75" customHeight="1" thickBot="1">
      <c r="B35" s="162"/>
      <c r="C35" s="233" t="s">
        <v>99</v>
      </c>
      <c r="D35" s="278">
        <v>4000</v>
      </c>
      <c r="E35" s="310">
        <v>29.28449999999998</v>
      </c>
      <c r="F35" s="310">
        <v>1733.4149</v>
      </c>
      <c r="G35" s="310"/>
      <c r="H35" s="310">
        <f>D35-F35</f>
        <v>2266.5851000000002</v>
      </c>
      <c r="I35" s="359"/>
      <c r="J35" s="349"/>
      <c r="K35" s="173"/>
      <c r="L35" s="204"/>
    </row>
    <row r="36" spans="1:12" ht="14.1" customHeight="1" thickBot="1">
      <c r="B36" s="162"/>
      <c r="C36" s="233" t="s">
        <v>13</v>
      </c>
      <c r="D36" s="278">
        <v>513</v>
      </c>
      <c r="E36" s="310"/>
      <c r="F36" s="310">
        <v>179.8271</v>
      </c>
      <c r="G36" s="310"/>
      <c r="H36" s="310">
        <f t="shared" si="0"/>
        <v>333.17290000000003</v>
      </c>
      <c r="I36" s="359">
        <v>3825.2429000000002</v>
      </c>
      <c r="J36" s="349"/>
      <c r="K36" s="173"/>
      <c r="L36" s="204"/>
    </row>
    <row r="37" spans="1:12" ht="17.25" customHeight="1" thickBot="1">
      <c r="B37" s="162"/>
      <c r="C37" s="233" t="s">
        <v>62</v>
      </c>
      <c r="D37" s="278">
        <v>3000</v>
      </c>
      <c r="E37" s="310">
        <v>22</v>
      </c>
      <c r="F37" s="310">
        <v>606</v>
      </c>
      <c r="G37" s="310"/>
      <c r="H37" s="310">
        <f t="shared" si="0"/>
        <v>2394</v>
      </c>
      <c r="I37" s="359"/>
      <c r="J37" s="349"/>
      <c r="K37" s="173"/>
      <c r="L37" s="204"/>
    </row>
    <row r="38" spans="1:12" ht="17.25" customHeight="1" thickBot="1">
      <c r="B38" s="162"/>
      <c r="C38" s="233" t="s">
        <v>86</v>
      </c>
      <c r="D38" s="278">
        <v>7000</v>
      </c>
      <c r="E38" s="310">
        <v>6.399599999999964</v>
      </c>
      <c r="F38" s="310">
        <v>985.76369999999997</v>
      </c>
      <c r="G38" s="310"/>
      <c r="H38" s="310">
        <f t="shared" si="0"/>
        <v>6014.2363000000005</v>
      </c>
      <c r="I38" s="359">
        <v>646.34929999999997</v>
      </c>
      <c r="J38" s="349"/>
      <c r="K38" s="173"/>
      <c r="L38" s="204"/>
    </row>
    <row r="39" spans="1:12" ht="17.25" customHeight="1" thickBot="1">
      <c r="B39" s="162"/>
      <c r="C39" s="233" t="s">
        <v>68</v>
      </c>
      <c r="D39" s="278">
        <v>200</v>
      </c>
      <c r="E39" s="310"/>
      <c r="F39" s="310"/>
      <c r="G39" s="310"/>
      <c r="H39" s="310">
        <f t="shared" si="0"/>
        <v>200</v>
      </c>
      <c r="I39" s="359"/>
      <c r="J39" s="349"/>
      <c r="K39" s="173"/>
      <c r="L39" s="204"/>
    </row>
    <row r="40" spans="1:12" ht="14.1" customHeight="1" thickBot="1">
      <c r="B40" s="162"/>
      <c r="C40" s="199" t="s">
        <v>14</v>
      </c>
      <c r="D40" s="278"/>
      <c r="E40" s="310">
        <v>34.744699999981094</v>
      </c>
      <c r="F40" s="310">
        <v>242.74585000000661</v>
      </c>
      <c r="G40" s="310"/>
      <c r="H40" s="310">
        <f>D40-F40</f>
        <v>-242.74585000000661</v>
      </c>
      <c r="I40" s="359">
        <v>297.00259999994887</v>
      </c>
      <c r="J40" s="349"/>
      <c r="K40" s="173"/>
      <c r="L40" s="204"/>
    </row>
    <row r="41" spans="1:12" ht="16.5" customHeight="1" thickBot="1">
      <c r="B41" s="162"/>
      <c r="C41" s="248" t="s">
        <v>9</v>
      </c>
      <c r="D41" s="271">
        <f>D21+D24+D35+D36+D37+D38+D39+D40</f>
        <v>458735</v>
      </c>
      <c r="E41" s="343">
        <f>E21+E24+E35+E36+E37+E38+E39+E40</f>
        <v>5934.0151999999798</v>
      </c>
      <c r="F41" s="343">
        <f>F21+F24+F35+F36+F37+F38+F39+F40</f>
        <v>371282.90209999995</v>
      </c>
      <c r="G41" s="343"/>
      <c r="H41" s="343">
        <f>H21+H24+H35+H36+H37+H38+H39+H40</f>
        <v>88846.097900000008</v>
      </c>
      <c r="I41" s="377">
        <f>I21+I24+I35+I36+I37+I38+I39+I40</f>
        <v>339823.89350000001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8" t="s">
        <v>85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81" t="s">
        <v>1</v>
      </c>
      <c r="C49" s="382"/>
      <c r="D49" s="382"/>
      <c r="E49" s="382"/>
      <c r="F49" s="382"/>
      <c r="G49" s="382"/>
      <c r="H49" s="382"/>
      <c r="I49" s="382"/>
      <c r="J49" s="382"/>
      <c r="K49" s="383"/>
      <c r="L49" s="348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405" t="s">
        <v>2</v>
      </c>
      <c r="D51" s="406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86" t="s">
        <v>8</v>
      </c>
      <c r="C57" s="387"/>
      <c r="D57" s="387"/>
      <c r="E57" s="387"/>
      <c r="F57" s="387"/>
      <c r="G57" s="387"/>
      <c r="H57" s="387"/>
      <c r="I57" s="387"/>
      <c r="J57" s="387"/>
      <c r="K57" s="388"/>
      <c r="L57" s="348"/>
    </row>
    <row r="58" spans="2:12" s="3" customFormat="1" ht="48" customHeight="1" thickBot="1">
      <c r="B58" s="188"/>
      <c r="C58" s="246" t="s">
        <v>20</v>
      </c>
      <c r="D58" s="323" t="s">
        <v>21</v>
      </c>
      <c r="E58" s="298" t="str">
        <f>E20</f>
        <v>LANDET KVANTUM UKE 37</v>
      </c>
      <c r="F58" s="298" t="str">
        <f>F20</f>
        <v>LANDET KVANTUM T.O.M UKE 37</v>
      </c>
      <c r="G58" s="298" t="str">
        <f>H20</f>
        <v>RESTKVOTER</v>
      </c>
      <c r="H58" s="299" t="str">
        <f>I20</f>
        <v>LANDET KVANTUM T.O.M. UKE 37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93"/>
      <c r="E59" s="321">
        <v>27.368999999999915</v>
      </c>
      <c r="F59" s="321">
        <v>995.27559999999994</v>
      </c>
      <c r="G59" s="396"/>
      <c r="H59" s="360">
        <v>970.54450000000008</v>
      </c>
      <c r="I59" s="208"/>
      <c r="J59" s="208"/>
      <c r="K59" s="292"/>
      <c r="L59" s="144"/>
    </row>
    <row r="60" spans="2:12" ht="14.1" customHeight="1">
      <c r="B60" s="191"/>
      <c r="C60" s="193" t="s">
        <v>35</v>
      </c>
      <c r="D60" s="394"/>
      <c r="E60" s="317">
        <v>3.446399999999926</v>
      </c>
      <c r="F60" s="317">
        <v>840.85559999999998</v>
      </c>
      <c r="G60" s="397"/>
      <c r="H60" s="361">
        <v>1290.4903999999999</v>
      </c>
      <c r="I60" s="208"/>
      <c r="J60" s="208"/>
      <c r="K60" s="292"/>
      <c r="L60" s="144"/>
    </row>
    <row r="61" spans="2:12" ht="14.1" customHeight="1" thickBot="1">
      <c r="B61" s="191"/>
      <c r="C61" s="194" t="s">
        <v>39</v>
      </c>
      <c r="D61" s="395"/>
      <c r="E61" s="316">
        <v>13.669300000000007</v>
      </c>
      <c r="F61" s="316">
        <v>129</v>
      </c>
      <c r="G61" s="398"/>
      <c r="H61" s="362">
        <v>60.930599999999998</v>
      </c>
      <c r="I61" s="208"/>
      <c r="J61" s="208"/>
      <c r="K61" s="292"/>
      <c r="L61" s="144"/>
    </row>
    <row r="62" spans="2:12" s="122" customFormat="1" ht="15.6" customHeight="1">
      <c r="B62" s="209"/>
      <c r="C62" s="195" t="s">
        <v>69</v>
      </c>
      <c r="D62" s="324">
        <v>5500</v>
      </c>
      <c r="E62" s="317">
        <f>SUM(E63:E65)</f>
        <v>2.1606000000001586</v>
      </c>
      <c r="F62" s="317">
        <f>F63+F64+F65</f>
        <v>5634.1998999999996</v>
      </c>
      <c r="G62" s="317">
        <f>D62-F62</f>
        <v>-134.19989999999962</v>
      </c>
      <c r="H62" s="361">
        <f>H63+H64+H65</f>
        <v>4777.1519999999991</v>
      </c>
      <c r="I62" s="210"/>
      <c r="J62" s="210"/>
      <c r="K62" s="292"/>
      <c r="L62" s="144"/>
    </row>
    <row r="63" spans="2:12" s="24" customFormat="1" ht="14.1" customHeight="1">
      <c r="B63" s="196"/>
      <c r="C63" s="197" t="s">
        <v>40</v>
      </c>
      <c r="D63" s="325"/>
      <c r="E63" s="308"/>
      <c r="F63" s="308">
        <v>2383.6977999999999</v>
      </c>
      <c r="G63" s="308"/>
      <c r="H63" s="357">
        <v>2185.4753999999998</v>
      </c>
      <c r="I63" s="198"/>
      <c r="J63" s="198"/>
      <c r="K63" s="292"/>
      <c r="L63" s="144"/>
    </row>
    <row r="64" spans="2:12" s="24" customFormat="1" ht="14.1" customHeight="1">
      <c r="B64" s="196"/>
      <c r="C64" s="197" t="s">
        <v>41</v>
      </c>
      <c r="D64" s="325"/>
      <c r="E64" s="308">
        <v>2.1606000000001586</v>
      </c>
      <c r="F64" s="308">
        <v>2408.5037000000002</v>
      </c>
      <c r="G64" s="308"/>
      <c r="H64" s="357">
        <v>1885.2302999999999</v>
      </c>
      <c r="I64" s="235"/>
      <c r="J64" s="235"/>
      <c r="K64" s="292"/>
      <c r="L64" s="144"/>
    </row>
    <row r="65" spans="2:12" s="24" customFormat="1" ht="14.1" customHeight="1" thickBot="1">
      <c r="B65" s="196"/>
      <c r="C65" s="197" t="s">
        <v>42</v>
      </c>
      <c r="D65" s="325"/>
      <c r="E65" s="308"/>
      <c r="F65" s="308">
        <v>841.99839999999995</v>
      </c>
      <c r="G65" s="308"/>
      <c r="H65" s="357">
        <v>706.44629999999995</v>
      </c>
      <c r="I65" s="235"/>
      <c r="J65" s="235"/>
      <c r="K65" s="292"/>
      <c r="L65" s="144"/>
    </row>
    <row r="66" spans="2:12" ht="14.1" customHeight="1" thickBot="1">
      <c r="B66" s="162"/>
      <c r="C66" s="199" t="s">
        <v>43</v>
      </c>
      <c r="D66" s="260">
        <v>200</v>
      </c>
      <c r="E66" s="313"/>
      <c r="F66" s="313">
        <v>1</v>
      </c>
      <c r="G66" s="313">
        <f>D66-F66</f>
        <v>199</v>
      </c>
      <c r="H66" s="368">
        <v>241.11600000000001</v>
      </c>
      <c r="I66" s="204"/>
      <c r="J66" s="204"/>
      <c r="K66" s="292"/>
      <c r="L66" s="144"/>
    </row>
    <row r="67" spans="2:12" ht="14.1" customHeight="1" thickBot="1">
      <c r="B67" s="162"/>
      <c r="C67" s="199" t="s">
        <v>14</v>
      </c>
      <c r="D67" s="260"/>
      <c r="E67" s="313"/>
      <c r="F67" s="313">
        <v>240.49470000000019</v>
      </c>
      <c r="G67" s="313"/>
      <c r="H67" s="368">
        <v>200.33760000000075</v>
      </c>
      <c r="I67" s="204"/>
      <c r="J67" s="204"/>
      <c r="K67" s="292"/>
      <c r="L67" s="144"/>
    </row>
    <row r="68" spans="2:12" s="3" customFormat="1" ht="14.1" customHeight="1" thickBot="1">
      <c r="B68" s="160"/>
      <c r="C68" s="248" t="s">
        <v>9</v>
      </c>
      <c r="D68" s="271">
        <v>9675</v>
      </c>
      <c r="E68" s="343">
        <f>E59+E60+E61+E62+E66+E67</f>
        <v>46.645300000000006</v>
      </c>
      <c r="F68" s="343">
        <f>F59+F60+F61+F62+F66+F67</f>
        <v>7840.8257999999996</v>
      </c>
      <c r="G68" s="343">
        <f>D68-F68</f>
        <v>1834.1742000000004</v>
      </c>
      <c r="H68" s="345">
        <f>H59+H60+H61+H62+H66+H67</f>
        <v>7540.5711000000001</v>
      </c>
      <c r="I68" s="225"/>
      <c r="J68" s="225"/>
      <c r="K68" s="292"/>
      <c r="L68" s="144"/>
    </row>
    <row r="69" spans="2:12" s="3" customFormat="1" ht="19.149999999999999" customHeight="1" thickBot="1">
      <c r="B69" s="205"/>
      <c r="C69" s="399"/>
      <c r="D69" s="399"/>
      <c r="E69" s="399"/>
      <c r="F69" s="201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81" t="s">
        <v>1</v>
      </c>
      <c r="C74" s="382"/>
      <c r="D74" s="382"/>
      <c r="E74" s="382"/>
      <c r="F74" s="382"/>
      <c r="G74" s="382"/>
      <c r="H74" s="382"/>
      <c r="I74" s="382"/>
      <c r="J74" s="382"/>
      <c r="K74" s="383"/>
      <c r="L74" s="348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84" t="s">
        <v>2</v>
      </c>
      <c r="D76" s="385"/>
      <c r="E76" s="384" t="s">
        <v>21</v>
      </c>
      <c r="F76" s="389"/>
      <c r="G76" s="384" t="s">
        <v>22</v>
      </c>
      <c r="H76" s="385"/>
      <c r="I76" s="204"/>
      <c r="J76" s="204"/>
      <c r="K76" s="158"/>
      <c r="L76" s="181"/>
    </row>
    <row r="77" spans="2:12" ht="15">
      <c r="B77" s="162"/>
      <c r="C77" s="213" t="s">
        <v>33</v>
      </c>
      <c r="D77" s="221">
        <v>88115</v>
      </c>
      <c r="E77" s="289" t="s">
        <v>5</v>
      </c>
      <c r="F77" s="223">
        <v>33148</v>
      </c>
      <c r="G77" s="288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288" t="s">
        <v>70</v>
      </c>
      <c r="H78" s="221">
        <v>40021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90"/>
      <c r="G79" s="288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</row>
    <row r="81" spans="1:12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</row>
    <row r="82" spans="1:12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</row>
    <row r="83" spans="1:12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</row>
    <row r="84" spans="1:12" ht="14.1" customHeight="1" thickTop="1">
      <c r="B84" s="390" t="s">
        <v>8</v>
      </c>
      <c r="C84" s="391"/>
      <c r="D84" s="391"/>
      <c r="E84" s="391"/>
      <c r="F84" s="391"/>
      <c r="G84" s="391"/>
      <c r="H84" s="391"/>
      <c r="I84" s="391"/>
      <c r="J84" s="391"/>
      <c r="K84" s="392"/>
      <c r="L84" s="348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6" t="s">
        <v>20</v>
      </c>
      <c r="D86" s="247" t="s">
        <v>21</v>
      </c>
      <c r="E86" s="298" t="str">
        <f>E20</f>
        <v>LANDET KVANTUM UKE 37</v>
      </c>
      <c r="F86" s="298" t="str">
        <f>F20</f>
        <v>LANDET KVANTUM T.O.M UKE 37</v>
      </c>
      <c r="G86" s="298" t="str">
        <f>H20</f>
        <v>RESTKVOTER</v>
      </c>
      <c r="H86" s="299" t="str">
        <f>I20</f>
        <v>LANDET KVANTUM T.O.M. UKE 37 2013</v>
      </c>
      <c r="I86" s="6"/>
      <c r="J86" s="161"/>
      <c r="K86" s="10"/>
      <c r="L86" s="161"/>
    </row>
    <row r="87" spans="1:12" ht="14.1" customHeight="1">
      <c r="B87" s="9"/>
      <c r="C87" s="244" t="s">
        <v>17</v>
      </c>
      <c r="D87" s="321">
        <f>D89+D88</f>
        <v>33148</v>
      </c>
      <c r="E87" s="321">
        <f>E89+E88</f>
        <v>657.59690000000182</v>
      </c>
      <c r="F87" s="321">
        <f>F88+F89</f>
        <v>19087.092000000001</v>
      </c>
      <c r="G87" s="321">
        <f>G88+G89</f>
        <v>14060.907999999999</v>
      </c>
      <c r="H87" s="360">
        <f>H88+H89</f>
        <v>24064.799200000001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311">
        <v>32398</v>
      </c>
      <c r="E88" s="311">
        <v>652.7361000000019</v>
      </c>
      <c r="F88" s="311">
        <v>18430.947</v>
      </c>
      <c r="G88" s="311">
        <f>D88-F88</f>
        <v>13967.053</v>
      </c>
      <c r="H88" s="363">
        <v>23821.7173</v>
      </c>
      <c r="I88" s="204"/>
      <c r="J88" s="204"/>
      <c r="K88" s="173"/>
      <c r="L88" s="204"/>
    </row>
    <row r="89" spans="1:12" ht="14.1" customHeight="1" thickBot="1">
      <c r="B89" s="9"/>
      <c r="C89" s="240" t="s">
        <v>11</v>
      </c>
      <c r="D89" s="312">
        <v>750</v>
      </c>
      <c r="E89" s="312">
        <v>4.8607999999999265</v>
      </c>
      <c r="F89" s="312">
        <v>656.14499999999998</v>
      </c>
      <c r="G89" s="312">
        <f>D89-F89</f>
        <v>93.855000000000018</v>
      </c>
      <c r="H89" s="364">
        <v>243.08189999999999</v>
      </c>
      <c r="I89" s="204"/>
      <c r="J89" s="204"/>
      <c r="K89" s="173"/>
      <c r="L89" s="204"/>
    </row>
    <row r="90" spans="1:12" ht="14.1" customHeight="1">
      <c r="B90" s="2"/>
      <c r="C90" s="244" t="s">
        <v>18</v>
      </c>
      <c r="D90" s="259">
        <f>D91+D97+D98</f>
        <v>54083</v>
      </c>
      <c r="E90" s="321">
        <f>E91+E97+E98</f>
        <v>639.12370000000055</v>
      </c>
      <c r="F90" s="321">
        <f>F91+F97+F98</f>
        <v>43066.805</v>
      </c>
      <c r="G90" s="321">
        <f>G91+G97+G98</f>
        <v>10886.195</v>
      </c>
      <c r="H90" s="360">
        <f>H91+H97+H98</f>
        <v>45447.208500000001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62">
        <f>D92+D93+D94+D95+D96</f>
        <v>40021</v>
      </c>
      <c r="E91" s="322">
        <f>E92+E93+E95+E96</f>
        <v>561.77640000000065</v>
      </c>
      <c r="F91" s="322">
        <f>F92+F93+F95+F96</f>
        <v>36206.220300000001</v>
      </c>
      <c r="G91" s="322">
        <f>G92+G93+G94+G95+G96</f>
        <v>3684.7797</v>
      </c>
      <c r="H91" s="365">
        <f>H92+H93+H95+H96</f>
        <v>36939.819199999998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325">
        <v>9029</v>
      </c>
      <c r="E92" s="334">
        <v>204.4375</v>
      </c>
      <c r="F92" s="334">
        <v>6597.4413000000004</v>
      </c>
      <c r="G92" s="334">
        <f>D92-F92</f>
        <v>2431.5586999999996</v>
      </c>
      <c r="H92" s="366">
        <v>6584.0254999999997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325">
        <v>8324</v>
      </c>
      <c r="E93" s="334">
        <v>232.68550000000141</v>
      </c>
      <c r="F93" s="334">
        <v>9348.5565000000006</v>
      </c>
      <c r="G93" s="334">
        <f t="shared" ref="G93:G99" si="1">D93-F93</f>
        <v>-1024.5565000000006</v>
      </c>
      <c r="H93" s="366">
        <v>7359.9222</v>
      </c>
      <c r="I93" s="204"/>
      <c r="J93" s="204"/>
      <c r="K93" s="173"/>
      <c r="L93" s="204"/>
    </row>
    <row r="94" spans="1:12" ht="14.1" customHeight="1">
      <c r="A94" s="24"/>
      <c r="B94" s="175"/>
      <c r="C94" s="241" t="s">
        <v>81</v>
      </c>
      <c r="D94" s="325">
        <v>4338</v>
      </c>
      <c r="E94" s="334">
        <v>130</v>
      </c>
      <c r="F94" s="334">
        <v>130</v>
      </c>
      <c r="G94" s="334">
        <f>D94-F94</f>
        <v>4208</v>
      </c>
      <c r="H94" s="366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325">
        <v>11806</v>
      </c>
      <c r="E95" s="334">
        <v>92.121699999999691</v>
      </c>
      <c r="F95" s="334">
        <v>12471.536099999999</v>
      </c>
      <c r="G95" s="334">
        <f t="shared" si="1"/>
        <v>-665.53609999999935</v>
      </c>
      <c r="H95" s="366">
        <v>14073.4107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325">
        <v>6524</v>
      </c>
      <c r="E96" s="334">
        <v>32.531699999999546</v>
      </c>
      <c r="F96" s="334">
        <v>7788.6863999999996</v>
      </c>
      <c r="G96" s="334">
        <f t="shared" si="1"/>
        <v>-1264.6863999999996</v>
      </c>
      <c r="H96" s="366">
        <v>8922.4608000000007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62">
        <v>9735</v>
      </c>
      <c r="E97" s="322">
        <v>40.100699999999961</v>
      </c>
      <c r="F97" s="322">
        <v>5413.2358000000004</v>
      </c>
      <c r="G97" s="322">
        <f t="shared" si="1"/>
        <v>4321.7641999999996</v>
      </c>
      <c r="H97" s="365">
        <v>6868.9470000000001</v>
      </c>
      <c r="I97" s="204"/>
      <c r="J97" s="204"/>
      <c r="K97" s="173"/>
      <c r="L97" s="204"/>
    </row>
    <row r="98" spans="1:12" ht="14.1" customHeight="1" thickBot="1">
      <c r="B98" s="22"/>
      <c r="C98" s="243" t="s">
        <v>71</v>
      </c>
      <c r="D98" s="263">
        <v>4327</v>
      </c>
      <c r="E98" s="315">
        <v>37.246599999999944</v>
      </c>
      <c r="F98" s="315">
        <v>1447.3489</v>
      </c>
      <c r="G98" s="315">
        <f t="shared" si="1"/>
        <v>2879.6511</v>
      </c>
      <c r="H98" s="367">
        <v>1638.4422999999999</v>
      </c>
      <c r="I98" s="204"/>
      <c r="J98" s="204"/>
      <c r="K98" s="173"/>
      <c r="L98" s="204"/>
    </row>
    <row r="99" spans="1:12" ht="14.1" customHeight="1" thickBot="1">
      <c r="B99" s="9"/>
      <c r="C99" s="245" t="s">
        <v>13</v>
      </c>
      <c r="D99" s="260">
        <v>584</v>
      </c>
      <c r="E99" s="313">
        <v>9.2882000000000033</v>
      </c>
      <c r="F99" s="313">
        <v>63.129600000000003</v>
      </c>
      <c r="G99" s="313">
        <f t="shared" si="1"/>
        <v>520.87040000000002</v>
      </c>
      <c r="H99" s="368">
        <v>1357.4262000000001</v>
      </c>
      <c r="I99" s="204"/>
      <c r="J99" s="204"/>
      <c r="K99" s="173"/>
      <c r="L99" s="204"/>
    </row>
    <row r="100" spans="1:12" ht="18" customHeight="1" thickBot="1">
      <c r="B100" s="9"/>
      <c r="C100" s="245" t="s">
        <v>87</v>
      </c>
      <c r="D100" s="260">
        <v>300</v>
      </c>
      <c r="E100" s="313">
        <v>0.87590000000000146</v>
      </c>
      <c r="F100" s="313">
        <v>47.069099999999999</v>
      </c>
      <c r="G100" s="313">
        <f>D100-F100</f>
        <v>252.93090000000001</v>
      </c>
      <c r="H100" s="368">
        <v>48.568399999999997</v>
      </c>
      <c r="I100" s="204"/>
      <c r="J100" s="204"/>
      <c r="K100" s="173"/>
      <c r="L100" s="204"/>
    </row>
    <row r="101" spans="1:12" ht="14.1" customHeight="1" thickBot="1">
      <c r="B101" s="9"/>
      <c r="C101" s="245" t="s">
        <v>14</v>
      </c>
      <c r="D101" s="260"/>
      <c r="E101" s="313">
        <v>-155.10990000000311</v>
      </c>
      <c r="F101" s="313">
        <v>26.733000000000175</v>
      </c>
      <c r="G101" s="313"/>
      <c r="H101" s="368">
        <v>128.16939999999886</v>
      </c>
      <c r="I101" s="204"/>
      <c r="J101" s="204"/>
      <c r="K101" s="173"/>
      <c r="L101" s="204"/>
    </row>
    <row r="102" spans="1:12" ht="14.1" customHeight="1" thickBot="1">
      <c r="B102" s="9"/>
      <c r="C102" s="248" t="s">
        <v>9</v>
      </c>
      <c r="D102" s="279">
        <f>D87+D90+D99+D100+D101</f>
        <v>88115</v>
      </c>
      <c r="E102" s="318">
        <f>E87+E90+E99+E100+E101</f>
        <v>1151.7747999999992</v>
      </c>
      <c r="F102" s="318">
        <f>F87+F90+F99+F100+F101</f>
        <v>62290.828699999998</v>
      </c>
      <c r="G102" s="318">
        <f>G87+G90+G99+G100+G101</f>
        <v>25720.904299999998</v>
      </c>
      <c r="H102" s="342">
        <f>H87+H90+H99+H100+H101</f>
        <v>71046.171700000006</v>
      </c>
      <c r="I102" s="204"/>
      <c r="J102" s="204"/>
      <c r="K102" s="173"/>
      <c r="L102" s="204"/>
    </row>
    <row r="103" spans="1:12" ht="13.5" customHeight="1">
      <c r="B103" s="15"/>
      <c r="C103" s="16" t="s">
        <v>28</v>
      </c>
      <c r="D103" s="249"/>
      <c r="E103" s="249"/>
      <c r="F103" s="250"/>
      <c r="G103" s="250"/>
      <c r="H103" s="251"/>
      <c r="I103" s="126"/>
      <c r="J103" s="211"/>
      <c r="K103" s="17"/>
      <c r="L103" s="168"/>
    </row>
    <row r="104" spans="1:12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211"/>
      <c r="K104" s="17"/>
      <c r="L104" s="168"/>
    </row>
    <row r="105" spans="1:12" s="86" customFormat="1" ht="13.5" customHeight="1">
      <c r="B105" s="167"/>
      <c r="C105" s="258" t="s">
        <v>101</v>
      </c>
      <c r="D105" s="176"/>
      <c r="E105" s="176"/>
      <c r="F105" s="224"/>
      <c r="G105" s="224"/>
      <c r="H105" s="211"/>
      <c r="I105" s="211"/>
      <c r="J105" s="211"/>
      <c r="K105" s="169"/>
      <c r="L105" s="168"/>
    </row>
    <row r="106" spans="1:12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</row>
    <row r="107" spans="1:12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</row>
    <row r="108" spans="1:12" ht="12" customHeight="1"/>
    <row r="109" spans="1:12" s="46" customFormat="1" ht="17.100000000000001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81" t="s">
        <v>1</v>
      </c>
      <c r="C110" s="382"/>
      <c r="D110" s="382"/>
      <c r="E110" s="382"/>
      <c r="F110" s="382"/>
      <c r="G110" s="382"/>
      <c r="H110" s="382"/>
      <c r="I110" s="382"/>
      <c r="J110" s="382"/>
      <c r="K110" s="383"/>
      <c r="L110" s="348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84" t="s">
        <v>2</v>
      </c>
      <c r="D112" s="385"/>
      <c r="E112" s="384" t="s">
        <v>21</v>
      </c>
      <c r="F112" s="385"/>
      <c r="G112" s="384" t="s">
        <v>22</v>
      </c>
      <c r="H112" s="385"/>
      <c r="I112" s="43"/>
      <c r="J112" s="204"/>
      <c r="K112" s="1"/>
      <c r="L112" s="4"/>
    </row>
    <row r="113" spans="2:12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</row>
    <row r="117" spans="2:12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86" t="s">
        <v>8</v>
      </c>
      <c r="C119" s="387"/>
      <c r="D119" s="387"/>
      <c r="E119" s="387"/>
      <c r="F119" s="387"/>
      <c r="G119" s="387"/>
      <c r="H119" s="387"/>
      <c r="I119" s="387"/>
      <c r="J119" s="387"/>
      <c r="K119" s="388"/>
      <c r="L119" s="348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6" t="s">
        <v>20</v>
      </c>
      <c r="D121" s="323" t="s">
        <v>21</v>
      </c>
      <c r="E121" s="291" t="str">
        <f>E20</f>
        <v>LANDET KVANTUM UKE 37</v>
      </c>
      <c r="F121" s="298" t="str">
        <f>F20</f>
        <v>LANDET KVANTUM T.O.M UKE 37</v>
      </c>
      <c r="G121" s="298" t="str">
        <f>H20</f>
        <v>RESTKVOTER</v>
      </c>
      <c r="H121" s="299" t="str">
        <f>I20</f>
        <v>LANDET KVANTUM T.O.M. UKE 37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80">
        <f>D123+D124+D125</f>
        <v>37000</v>
      </c>
      <c r="E122" s="328">
        <f>E123+E124+E125</f>
        <v>361.13899999999921</v>
      </c>
      <c r="F122" s="328">
        <f>F123+F124+F125</f>
        <v>34939.604099999997</v>
      </c>
      <c r="G122" s="328">
        <f>G123+G124+G125</f>
        <v>2060.3958999999995</v>
      </c>
      <c r="H122" s="369">
        <f>H123+H124+H125</f>
        <v>30730.438999999998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81">
        <v>29600</v>
      </c>
      <c r="E123" s="326">
        <v>323.93839999999909</v>
      </c>
      <c r="F123" s="326">
        <v>29187.9575</v>
      </c>
      <c r="G123" s="326">
        <f>D123-F123</f>
        <v>412.04249999999956</v>
      </c>
      <c r="H123" s="336">
        <v>25632.967000000001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81">
        <v>6900</v>
      </c>
      <c r="E124" s="326">
        <v>37.200600000000122</v>
      </c>
      <c r="F124" s="326">
        <v>5751.6466</v>
      </c>
      <c r="G124" s="326">
        <f>D124-F124</f>
        <v>1148.3534</v>
      </c>
      <c r="H124" s="336">
        <v>5097.4719999999998</v>
      </c>
      <c r="I124" s="43"/>
      <c r="J124" s="204"/>
      <c r="K124" s="173"/>
      <c r="L124" s="204"/>
    </row>
    <row r="125" spans="2:12" ht="14.1" customHeight="1" thickBot="1">
      <c r="B125" s="9"/>
      <c r="C125" s="240" t="s">
        <v>46</v>
      </c>
      <c r="D125" s="282">
        <v>500</v>
      </c>
      <c r="E125" s="330"/>
      <c r="F125" s="330"/>
      <c r="G125" s="330">
        <f>D125-F125</f>
        <v>500</v>
      </c>
      <c r="H125" s="337"/>
      <c r="I125" s="43"/>
      <c r="J125" s="204"/>
      <c r="K125" s="173"/>
      <c r="L125" s="204"/>
    </row>
    <row r="126" spans="2:12" s="122" customFormat="1" ht="14.1" customHeight="1" thickBot="1">
      <c r="B126" s="124"/>
      <c r="C126" s="51" t="s">
        <v>45</v>
      </c>
      <c r="D126" s="283">
        <v>25000</v>
      </c>
      <c r="E126" s="329">
        <v>74.486000000000786</v>
      </c>
      <c r="F126" s="329">
        <v>27193.717199999999</v>
      </c>
      <c r="G126" s="329">
        <f>D126-F126</f>
        <v>-2193.7171999999991</v>
      </c>
      <c r="H126" s="338">
        <v>31618.993600000002</v>
      </c>
      <c r="I126" s="125"/>
      <c r="J126" s="125"/>
      <c r="K126" s="173"/>
      <c r="L126" s="204"/>
    </row>
    <row r="127" spans="2:12" s="86" customFormat="1" ht="14.1" customHeight="1" thickBot="1">
      <c r="B127" s="9"/>
      <c r="C127" s="199" t="s">
        <v>18</v>
      </c>
      <c r="D127" s="284">
        <f>D128+D133+D136</f>
        <v>38000</v>
      </c>
      <c r="E127" s="332">
        <f>E128+E133+E136</f>
        <v>768.31770000000006</v>
      </c>
      <c r="F127" s="332">
        <f>F136+F133+F128</f>
        <v>31544.300999999999</v>
      </c>
      <c r="G127" s="332">
        <f>D127-F127</f>
        <v>6455.6990000000005</v>
      </c>
      <c r="H127" s="339">
        <f>H133+H136+H128</f>
        <v>28109.014900000002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285">
        <f>D129+D130+D131+D132</f>
        <v>28500</v>
      </c>
      <c r="E128" s="331">
        <f>E129+E130+E131+E132</f>
        <v>606.59559999999965</v>
      </c>
      <c r="F128" s="331">
        <f>F129+F130+F132+F131</f>
        <v>23767.187999999998</v>
      </c>
      <c r="G128" s="331">
        <f>G129+G130+G131+G132</f>
        <v>4732.8119999999999</v>
      </c>
      <c r="H128" s="340">
        <f>H129+H130+H131+H132</f>
        <v>20976.502800000002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287">
        <v>8065</v>
      </c>
      <c r="E129" s="335">
        <v>159.82510000000002</v>
      </c>
      <c r="F129" s="335">
        <v>2776.4076</v>
      </c>
      <c r="G129" s="335">
        <f t="shared" ref="G129:G134" si="2">D129-F129</f>
        <v>5288.5923999999995</v>
      </c>
      <c r="H129" s="344">
        <v>3456.1091999999999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287">
        <v>7410</v>
      </c>
      <c r="E130" s="335">
        <v>155.17799999999988</v>
      </c>
      <c r="F130" s="335">
        <v>7470.0767999999998</v>
      </c>
      <c r="G130" s="335">
        <f t="shared" si="2"/>
        <v>-60.076799999999821</v>
      </c>
      <c r="H130" s="344">
        <v>7377.5452999999998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287">
        <v>7382</v>
      </c>
      <c r="E131" s="335">
        <v>161.91110000000026</v>
      </c>
      <c r="F131" s="335">
        <v>7507.2329</v>
      </c>
      <c r="G131" s="335">
        <f t="shared" si="2"/>
        <v>-125.23289999999997</v>
      </c>
      <c r="H131" s="344">
        <v>5183.4462000000003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287">
        <v>5643</v>
      </c>
      <c r="E132" s="335">
        <v>129.68139999999948</v>
      </c>
      <c r="F132" s="335">
        <v>6013.4706999999999</v>
      </c>
      <c r="G132" s="335">
        <f t="shared" si="2"/>
        <v>-370.47069999999985</v>
      </c>
      <c r="H132" s="344">
        <v>4959.4021000000002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86">
        <f>D134+D135</f>
        <v>4180</v>
      </c>
      <c r="E133" s="327">
        <f>E134</f>
        <v>15.217400000000453</v>
      </c>
      <c r="F133" s="327">
        <f>F135+F134</f>
        <v>4362.9808000000003</v>
      </c>
      <c r="G133" s="327">
        <f t="shared" si="2"/>
        <v>-182.98080000000027</v>
      </c>
      <c r="H133" s="341">
        <f>H134+H135</f>
        <v>3481.0596999999998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61">
        <v>3680</v>
      </c>
      <c r="E134" s="314">
        <v>15.217400000000453</v>
      </c>
      <c r="F134" s="314">
        <v>4362.9808000000003</v>
      </c>
      <c r="G134" s="314">
        <f t="shared" si="2"/>
        <v>-682.98080000000027</v>
      </c>
      <c r="H134" s="370">
        <v>3481.0596999999998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61">
        <v>500</v>
      </c>
      <c r="E135" s="314"/>
      <c r="F135" s="314"/>
      <c r="G135" s="314"/>
      <c r="H135" s="370"/>
      <c r="I135" s="44"/>
      <c r="J135" s="44"/>
      <c r="K135" s="173"/>
      <c r="L135" s="204"/>
    </row>
    <row r="136" spans="2:12" ht="14.1" customHeight="1" thickBot="1">
      <c r="B136" s="9"/>
      <c r="C136" s="243" t="s">
        <v>75</v>
      </c>
      <c r="D136" s="263">
        <v>5320</v>
      </c>
      <c r="E136" s="315">
        <v>146.50469999999996</v>
      </c>
      <c r="F136" s="315">
        <v>3414.1322</v>
      </c>
      <c r="G136" s="315">
        <f>D136-F136</f>
        <v>1905.8678</v>
      </c>
      <c r="H136" s="367">
        <v>3651.4524000000001</v>
      </c>
      <c r="I136" s="6"/>
      <c r="J136" s="161"/>
      <c r="K136" s="173"/>
      <c r="L136" s="204"/>
    </row>
    <row r="137" spans="2:12" s="86" customFormat="1" ht="14.1" customHeight="1" thickBot="1">
      <c r="B137" s="9"/>
      <c r="C137" s="127" t="s">
        <v>13</v>
      </c>
      <c r="D137" s="264">
        <v>163</v>
      </c>
      <c r="E137" s="316"/>
      <c r="F137" s="316">
        <v>5.4199000000000002</v>
      </c>
      <c r="G137" s="316">
        <f>D137-F137</f>
        <v>157.58009999999999</v>
      </c>
      <c r="H137" s="362">
        <v>805.24059999999997</v>
      </c>
      <c r="I137" s="6"/>
      <c r="J137" s="161"/>
      <c r="K137" s="173"/>
      <c r="L137" s="204"/>
    </row>
    <row r="138" spans="2:12" s="86" customFormat="1" ht="15.75" customHeight="1" thickBot="1">
      <c r="B138" s="9"/>
      <c r="C138" s="199" t="s">
        <v>88</v>
      </c>
      <c r="D138" s="260">
        <v>2000</v>
      </c>
      <c r="E138" s="313">
        <v>11.591499999999996</v>
      </c>
      <c r="F138" s="313">
        <v>226.7628</v>
      </c>
      <c r="G138" s="313">
        <f>D138-F138</f>
        <v>1773.2372</v>
      </c>
      <c r="H138" s="368">
        <v>219.39869999999999</v>
      </c>
      <c r="I138" s="6"/>
      <c r="J138" s="161"/>
      <c r="K138" s="173"/>
      <c r="L138" s="204"/>
    </row>
    <row r="139" spans="2:12" s="86" customFormat="1" ht="14.1" customHeight="1" thickBot="1">
      <c r="B139" s="9"/>
      <c r="C139" s="199" t="s">
        <v>49</v>
      </c>
      <c r="D139" s="260">
        <v>350</v>
      </c>
      <c r="E139" s="313"/>
      <c r="F139" s="313">
        <v>299.69799999999998</v>
      </c>
      <c r="G139" s="313">
        <v>350</v>
      </c>
      <c r="H139" s="368">
        <v>88.683999999999997</v>
      </c>
      <c r="I139" s="43"/>
      <c r="J139" s="204"/>
      <c r="K139" s="173"/>
      <c r="L139" s="204"/>
    </row>
    <row r="140" spans="2:12" s="86" customFormat="1" ht="14.1" customHeight="1" thickBot="1">
      <c r="B140" s="9"/>
      <c r="C140" s="199" t="s">
        <v>14</v>
      </c>
      <c r="D140" s="260"/>
      <c r="E140" s="313">
        <v>-2.3962999999930616</v>
      </c>
      <c r="F140" s="313">
        <v>273.15670000000682</v>
      </c>
      <c r="G140" s="313">
        <f>D140-F140</f>
        <v>-273.15670000000682</v>
      </c>
      <c r="H140" s="368">
        <v>283.31889999998384</v>
      </c>
      <c r="I140" s="161"/>
      <c r="J140" s="161"/>
      <c r="K140" s="173"/>
      <c r="L140" s="204"/>
    </row>
    <row r="141" spans="2:12" s="3" customFormat="1" ht="14.1" customHeight="1" thickBot="1">
      <c r="B141" s="2"/>
      <c r="C141" s="37" t="s">
        <v>9</v>
      </c>
      <c r="D141" s="279">
        <f>D122+D126+D127+D137+D138+D139+D140</f>
        <v>102513</v>
      </c>
      <c r="E141" s="333">
        <f>E122+E126+E127+E137+E138+E139+E140</f>
        <v>1213.137900000007</v>
      </c>
      <c r="F141" s="333">
        <f>F122+F126+F127+F137+F138+F139+F140</f>
        <v>94482.659699999989</v>
      </c>
      <c r="G141" s="333">
        <f>G122+G126+G127+G137+G138+G139+G140</f>
        <v>8330.0382999999947</v>
      </c>
      <c r="H141" s="342">
        <f>H122+H126+H127+H137+H138+H139+H140</f>
        <v>91855.089699999997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8" t="s">
        <v>89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407" t="s">
        <v>1</v>
      </c>
      <c r="C149" s="408"/>
      <c r="D149" s="408"/>
      <c r="E149" s="408"/>
      <c r="F149" s="408"/>
      <c r="G149" s="408"/>
      <c r="H149" s="408"/>
      <c r="I149" s="408"/>
      <c r="J149" s="408"/>
      <c r="K149" s="409"/>
      <c r="L149" s="294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405" t="s">
        <v>2</v>
      </c>
      <c r="D151" s="406"/>
      <c r="E151" s="405" t="s">
        <v>63</v>
      </c>
      <c r="F151" s="406"/>
      <c r="G151" s="405" t="s">
        <v>64</v>
      </c>
      <c r="H151" s="406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95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95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95"/>
    </row>
    <row r="157" spans="1:12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99"/>
      <c r="K157" s="63"/>
      <c r="L157" s="295"/>
    </row>
    <row r="158" spans="1:12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402" t="s">
        <v>8</v>
      </c>
      <c r="C161" s="403"/>
      <c r="D161" s="403"/>
      <c r="E161" s="403"/>
      <c r="F161" s="403"/>
      <c r="G161" s="403"/>
      <c r="H161" s="403"/>
      <c r="I161" s="403"/>
      <c r="J161" s="403"/>
      <c r="K161" s="404"/>
      <c r="L161" s="294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37</v>
      </c>
      <c r="F163" s="85" t="str">
        <f>F20</f>
        <v>LANDET KVANTUM T.O.M UKE 37</v>
      </c>
      <c r="G163" s="85" t="str">
        <f>H20</f>
        <v>RESTKVOTER</v>
      </c>
      <c r="H163" s="117" t="str">
        <f>I20</f>
        <v>LANDET KVANTUM T.O.M. UKE 37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5">
        <f>D165+D166+D167+D168+D169</f>
        <v>26239</v>
      </c>
      <c r="E164" s="300">
        <f>E165+E166+E167+E168+E169</f>
        <v>203.09030000000075</v>
      </c>
      <c r="F164" s="300">
        <f>F165+F166+F167+F168+F169</f>
        <v>24739.452000000001</v>
      </c>
      <c r="G164" s="300">
        <f>G165+G166+G167+G168+G169</f>
        <v>1499.5480000000002</v>
      </c>
      <c r="H164" s="371">
        <f>H165+H166+H167+H168+H169</f>
        <v>25053.944500000001</v>
      </c>
      <c r="I164" s="96"/>
      <c r="J164" s="96"/>
      <c r="K164" s="72"/>
      <c r="L164" s="296"/>
    </row>
    <row r="165" spans="1:12" ht="14.1" customHeight="1">
      <c r="B165" s="58"/>
      <c r="C165" s="148" t="s">
        <v>12</v>
      </c>
      <c r="D165" s="266">
        <v>15505</v>
      </c>
      <c r="E165" s="301">
        <v>110.2445000000007</v>
      </c>
      <c r="F165" s="301">
        <v>19890.7251</v>
      </c>
      <c r="G165" s="301">
        <f t="shared" ref="G165:G171" si="3">D165-F165</f>
        <v>-4385.7250999999997</v>
      </c>
      <c r="H165" s="372">
        <v>19491.9663</v>
      </c>
      <c r="I165" s="96"/>
      <c r="J165" s="96"/>
      <c r="K165" s="72"/>
      <c r="L165" s="296"/>
    </row>
    <row r="166" spans="1:12" ht="14.1" customHeight="1">
      <c r="B166" s="58"/>
      <c r="C166" s="149" t="s">
        <v>11</v>
      </c>
      <c r="D166" s="266">
        <v>4035</v>
      </c>
      <c r="E166" s="301"/>
      <c r="F166" s="301">
        <v>1971.3643</v>
      </c>
      <c r="G166" s="301">
        <f t="shared" si="3"/>
        <v>2063.6356999999998</v>
      </c>
      <c r="H166" s="372">
        <v>1308.8187</v>
      </c>
      <c r="I166" s="96"/>
      <c r="J166" s="96"/>
      <c r="K166" s="72"/>
      <c r="L166" s="296"/>
    </row>
    <row r="167" spans="1:12" ht="14.1" customHeight="1">
      <c r="B167" s="58"/>
      <c r="C167" s="149" t="s">
        <v>54</v>
      </c>
      <c r="D167" s="266">
        <v>1541</v>
      </c>
      <c r="E167" s="301">
        <v>45.825000000000045</v>
      </c>
      <c r="F167" s="301">
        <v>1246.1866</v>
      </c>
      <c r="G167" s="301">
        <f t="shared" si="3"/>
        <v>294.8134</v>
      </c>
      <c r="H167" s="372">
        <v>2325.3773000000001</v>
      </c>
      <c r="I167" s="96"/>
      <c r="J167" s="96"/>
      <c r="K167" s="72"/>
      <c r="L167" s="296"/>
    </row>
    <row r="168" spans="1:12" ht="14.1" customHeight="1">
      <c r="B168" s="58"/>
      <c r="C168" s="149" t="s">
        <v>53</v>
      </c>
      <c r="D168" s="266">
        <v>4158</v>
      </c>
      <c r="E168" s="301">
        <v>47.020800000000008</v>
      </c>
      <c r="F168" s="301">
        <v>1631.1759999999999</v>
      </c>
      <c r="G168" s="301">
        <f t="shared" si="3"/>
        <v>2526.8240000000001</v>
      </c>
      <c r="H168" s="372">
        <v>1927.7822000000001</v>
      </c>
      <c r="I168" s="96"/>
      <c r="J168" s="96"/>
      <c r="K168" s="72"/>
      <c r="L168" s="296"/>
    </row>
    <row r="169" spans="1:12" ht="14.1" customHeight="1" thickBot="1">
      <c r="B169" s="58"/>
      <c r="C169" s="150" t="s">
        <v>55</v>
      </c>
      <c r="D169" s="267">
        <v>1000</v>
      </c>
      <c r="E169" s="302"/>
      <c r="F169" s="302"/>
      <c r="G169" s="302">
        <f t="shared" si="3"/>
        <v>1000</v>
      </c>
      <c r="H169" s="373"/>
      <c r="I169" s="96"/>
      <c r="J169" s="96"/>
      <c r="K169" s="72"/>
      <c r="L169" s="296"/>
    </row>
    <row r="170" spans="1:12" ht="14.1" customHeight="1" thickBot="1">
      <c r="B170" s="58"/>
      <c r="C170" s="151" t="s">
        <v>45</v>
      </c>
      <c r="D170" s="268">
        <v>5500</v>
      </c>
      <c r="E170" s="303"/>
      <c r="F170" s="303">
        <v>2102.4902000000002</v>
      </c>
      <c r="G170" s="303">
        <f t="shared" si="3"/>
        <v>3397.5097999999998</v>
      </c>
      <c r="H170" s="374">
        <v>1349.5147999999999</v>
      </c>
      <c r="I170" s="96"/>
      <c r="J170" s="96"/>
      <c r="K170" s="72"/>
      <c r="L170" s="296"/>
    </row>
    <row r="171" spans="1:12" ht="14.1" customHeight="1">
      <c r="B171" s="58"/>
      <c r="C171" s="147" t="s">
        <v>18</v>
      </c>
      <c r="D171" s="265">
        <v>8000</v>
      </c>
      <c r="E171" s="300">
        <v>40.724099999999908</v>
      </c>
      <c r="F171" s="300">
        <v>1960.3172999999999</v>
      </c>
      <c r="G171" s="300">
        <f t="shared" si="3"/>
        <v>6039.6827000000003</v>
      </c>
      <c r="H171" s="371">
        <v>4994.5277999999998</v>
      </c>
      <c r="I171" s="96"/>
      <c r="J171" s="96"/>
      <c r="K171" s="72"/>
      <c r="L171" s="296"/>
    </row>
    <row r="172" spans="1:12" ht="14.1" customHeight="1">
      <c r="B172" s="58"/>
      <c r="C172" s="149" t="s">
        <v>35</v>
      </c>
      <c r="D172" s="266"/>
      <c r="E172" s="301">
        <v>3.3399000000000001</v>
      </c>
      <c r="F172" s="301">
        <v>377.05340000000001</v>
      </c>
      <c r="G172" s="301"/>
      <c r="H172" s="372">
        <v>3225.1368000000002</v>
      </c>
      <c r="I172" s="96"/>
      <c r="J172" s="96"/>
      <c r="K172" s="72"/>
      <c r="L172" s="296"/>
    </row>
    <row r="173" spans="1:12" ht="14.1" customHeight="1" thickBot="1">
      <c r="B173" s="58"/>
      <c r="C173" s="152" t="s">
        <v>56</v>
      </c>
      <c r="D173" s="269"/>
      <c r="E173" s="304">
        <v>37.384199999999964</v>
      </c>
      <c r="F173" s="304">
        <f>F171-F172</f>
        <v>1583.2638999999999</v>
      </c>
      <c r="G173" s="304"/>
      <c r="H173" s="375">
        <f>H171-H172</f>
        <v>1769.3909999999996</v>
      </c>
      <c r="I173" s="99"/>
      <c r="J173" s="99"/>
      <c r="K173" s="72"/>
      <c r="L173" s="296"/>
    </row>
    <row r="174" spans="1:12" ht="14.1" customHeight="1" thickBot="1">
      <c r="B174" s="58"/>
      <c r="C174" s="153" t="s">
        <v>13</v>
      </c>
      <c r="D174" s="270">
        <v>10</v>
      </c>
      <c r="E174" s="305"/>
      <c r="F174" s="305">
        <v>1.2658</v>
      </c>
      <c r="G174" s="305">
        <f>D174-F174</f>
        <v>8.7341999999999995</v>
      </c>
      <c r="H174" s="376"/>
      <c r="I174" s="96"/>
      <c r="J174" s="96"/>
      <c r="K174" s="72"/>
      <c r="L174" s="296"/>
    </row>
    <row r="175" spans="1:12" ht="14.1" customHeight="1" thickBot="1">
      <c r="B175" s="58"/>
      <c r="C175" s="151" t="s">
        <v>57</v>
      </c>
      <c r="D175" s="268"/>
      <c r="E175" s="303">
        <v>3</v>
      </c>
      <c r="F175" s="303">
        <v>34</v>
      </c>
      <c r="G175" s="303">
        <f>D175-F175</f>
        <v>-34</v>
      </c>
      <c r="H175" s="374">
        <v>289</v>
      </c>
      <c r="I175" s="96"/>
      <c r="J175" s="96"/>
      <c r="K175" s="72"/>
      <c r="L175" s="296"/>
    </row>
    <row r="176" spans="1:12" ht="14.1" customHeight="1" thickBot="1">
      <c r="A176" s="3"/>
      <c r="B176" s="32"/>
      <c r="C176" s="154" t="s">
        <v>9</v>
      </c>
      <c r="D176" s="271">
        <f>D164+D170+D171</f>
        <v>39739</v>
      </c>
      <c r="E176" s="343">
        <f>E164+E170+E171+E174+E175</f>
        <v>246.81440000000066</v>
      </c>
      <c r="F176" s="343">
        <f>F164+F170+F171+F174+F175</f>
        <v>28837.525300000001</v>
      </c>
      <c r="G176" s="343">
        <f>G164+G170+G171+G174+G175</f>
        <v>10911.474700000001</v>
      </c>
      <c r="H176" s="345">
        <f>H164+H170+H171+H174+H175</f>
        <v>31686.987100000002</v>
      </c>
      <c r="I176" s="238"/>
      <c r="J176" s="238"/>
      <c r="K176" s="72"/>
      <c r="L176" s="296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407" t="s">
        <v>1</v>
      </c>
      <c r="C183" s="408"/>
      <c r="D183" s="408"/>
      <c r="E183" s="408"/>
      <c r="F183" s="408"/>
      <c r="G183" s="408"/>
      <c r="H183" s="408"/>
      <c r="I183" s="408"/>
      <c r="J183" s="408"/>
      <c r="K183" s="409"/>
      <c r="L183" s="294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405" t="s">
        <v>2</v>
      </c>
      <c r="D185" s="406"/>
      <c r="E185" s="405" t="s">
        <v>63</v>
      </c>
      <c r="F185" s="406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402" t="s">
        <v>8</v>
      </c>
      <c r="C194" s="403"/>
      <c r="D194" s="403"/>
      <c r="E194" s="403"/>
      <c r="F194" s="403"/>
      <c r="G194" s="403"/>
      <c r="H194" s="403"/>
      <c r="I194" s="403"/>
      <c r="J194" s="403"/>
      <c r="K194" s="404"/>
      <c r="L194" s="294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37</v>
      </c>
      <c r="F196" s="85" t="str">
        <f>F20</f>
        <v>LANDET KVANTUM T.O.M UKE 37</v>
      </c>
      <c r="G196" s="85" t="str">
        <f>H20</f>
        <v>RESTKVOTER</v>
      </c>
      <c r="H196" s="117" t="str">
        <f>I20</f>
        <v>LANDET KVANTUM T.O.M. UKE 37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2"/>
      <c r="E197" s="252">
        <v>45.237300000000005</v>
      </c>
      <c r="F197" s="252">
        <v>922.27260000000001</v>
      </c>
      <c r="G197" s="252"/>
      <c r="H197" s="253">
        <v>671.56079999999997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2"/>
      <c r="E198" s="252">
        <v>16.489900000000034</v>
      </c>
      <c r="F198" s="252">
        <v>2043.3434999999999</v>
      </c>
      <c r="G198" s="252"/>
      <c r="H198" s="253">
        <v>2644.8852999999999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4"/>
      <c r="E199" s="254"/>
      <c r="F199" s="254">
        <v>1.2323</v>
      </c>
      <c r="G199" s="254"/>
      <c r="H199" s="255"/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4"/>
      <c r="E200" s="254"/>
      <c r="F200" s="254">
        <v>25</v>
      </c>
      <c r="G200" s="254"/>
      <c r="H200" s="255">
        <v>24</v>
      </c>
      <c r="I200" s="115"/>
      <c r="J200" s="115"/>
      <c r="K200" s="116"/>
      <c r="L200" s="297"/>
    </row>
    <row r="201" spans="2:12" ht="14.1" customHeight="1" thickBot="1">
      <c r="B201" s="98"/>
      <c r="C201" s="154" t="s">
        <v>61</v>
      </c>
      <c r="D201" s="256">
        <v>4911</v>
      </c>
      <c r="E201" s="256">
        <f>SUM(E197:E200)</f>
        <v>61.727200000000039</v>
      </c>
      <c r="F201" s="256">
        <f>SUM(F197:F200)</f>
        <v>2991.8484000000003</v>
      </c>
      <c r="G201" s="256">
        <f>D201-F201</f>
        <v>1919.1515999999997</v>
      </c>
      <c r="H201" s="257">
        <f>H197+H198+H199+H200</f>
        <v>3340.4461000000001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B2:K2"/>
    <mergeCell ref="B7:K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37
&amp;"-,Normal"&amp;11(iht. motatte landings- og sluttsedler fra fiskesalgslagene; alle tallstørrelser i hele tonn)&amp;R16.09.2014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2014-09-10T11:52:18Z</cp:lastPrinted>
  <dcterms:created xsi:type="dcterms:W3CDTF">2011-07-06T12:13:20Z</dcterms:created>
  <dcterms:modified xsi:type="dcterms:W3CDTF">2014-09-16T10:08:27Z</dcterms:modified>
</cp:coreProperties>
</file>