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32_2016" sheetId="1" r:id="rId1"/>
  </sheets>
  <definedNames>
    <definedName name="Z_14D440E4_F18A_4F78_9989_38C1B133222D_.wvu.Cols" localSheetId="0" hidden="1">UKE_32_2016!#REF!</definedName>
    <definedName name="Z_14D440E4_F18A_4F78_9989_38C1B133222D_.wvu.PrintArea" localSheetId="0" hidden="1">UKE_32_2016!$B$1:$M$213</definedName>
    <definedName name="Z_14D440E4_F18A_4F78_9989_38C1B133222D_.wvu.Rows" localSheetId="0" hidden="1">UKE_32_2016!$325:$1048576,UKE_32_2016!$214:$324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4" i="1"/>
  <c r="G33" i="1"/>
  <c r="G21" i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D21" i="1"/>
  <c r="D14" i="1"/>
  <c r="I100" i="1" l="1"/>
  <c r="G40" i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<sst xmlns="http://schemas.openxmlformats.org/spreadsheetml/2006/main" count="226" uniqueCount="110">
  <si>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</si>
  <si>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</si>
  <si>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</si>
  <si>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</si>
  <si>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</si>
  <si>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</si>
  <si>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</si>
  <si>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</si>
  <si>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</si>
  <si>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</si>
  <si>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</si>
  <si>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</si>
  <si>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</si>
  <si>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</si>
  <si>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</si>
  <si>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</si>
  <si>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</si>
  <si>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</si>
  <si>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</si>
  <si>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</si>
  <si>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</si>
  <si>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</si>
  <si>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</si>
  <si>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</si>
  <si>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</si>
  <si>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</si>
  <si>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</si>
  <si>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</si>
  <si>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</si>
  <si>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</si>
  <si>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</si>
  <si>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</si>
  <si>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</si>
  <si>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</si>
  <si>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</si>
  <si>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</si>
  <si>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</si>
  <si>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</si>
  <si>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</si>
  <si>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</si>
  <si>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</si>
  <si>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</si>
  <si>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</si>
  <si>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</si>
  <si>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</si>
  <si>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</si>
  <si>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</si>
  <si>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</si>
  <si>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</si>
  <si>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</si>
  <si>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</si>
  <si>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</si>
  <si>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</si>
  <si>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</si>
  <si>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</si>
  <si>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</si>
  <si>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</si>
  <si>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</si>
  <si>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</si>
  <si>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</si>
  <si>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</si>
  <si>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</si>
  <si>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</si>
  <si>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</si>
  <si>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</si>
  <si>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</si>
  <si>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</si>
  <si>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</si>
  <si>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</si>
  <si>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</si>
  <si>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</si>
  <si>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</si>
  <si>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</si>
  <si>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</si>
  <si>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</si>
  <si>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</si>
  <si>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</si>
  <si>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</si>
  <si>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</si>
  <si>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</si>
  <si>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</si>
  <si>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</si>
  <si>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</si>
  <si>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</si>
  <si>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</si>
  <si>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</si>
  <si>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</si>
  <si>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</si>
  <si>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</si>
  <si>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</si>
  <si>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</si>
  <si>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</si>
  <si>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</si>
  <si>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</si>
  <si>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</si>
  <si>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</si>
  <si>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</si>
  <si>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</si>
  <si>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</si>
  <si>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</si>
  <si>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</si>
  <si>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</si>
  <si>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</si>
  <si>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</si>
  <si>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32</t>
  </si>
  <si>
    <t>LANDET KVANTUM T.O.M UKE 32</t>
  </si>
  <si>
    <t>LANDET KVANTUM T.O.M. UKE 32 2015</t>
  </si>
  <si>
    <r>
      <t xml:space="preserve">3 </t>
    </r>
    <r>
      <rPr>
        <sz val="9"/>
        <color theme="1"/>
        <rFont val="Calibri"/>
        <family val="2"/>
      </rPr>
      <t>Registrert rekreasjonsfiske utgjør 1048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</si>
  <si>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46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</si>
  <si>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343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</si>
</sst>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28" xfId="0" applyNumberFormat="1" applyFont="1" applyFill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56" t="s">
        <v>86</v>
      </c>
      <c r="C2" s="357"/>
      <c r="D2" s="357"/>
      <c r="E2" s="357"/>
      <c r="F2" s="357"/>
      <c r="G2" s="357"/>
      <c r="H2" s="357"/>
      <c r="I2" s="357"/>
      <c r="J2" s="357"/>
      <c r="K2" s="358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59"/>
      <c r="C7" s="360"/>
      <c r="D7" s="360"/>
      <c r="E7" s="360"/>
      <c r="F7" s="360"/>
      <c r="G7" s="360"/>
      <c r="H7" s="360"/>
      <c r="I7" s="360"/>
      <c r="J7" s="360"/>
      <c r="K7" s="361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2" t="s">
        <v>2</v>
      </c>
      <c r="D9" s="363"/>
      <c r="E9" s="362" t="s">
        <v>20</v>
      </c>
      <c r="F9" s="363"/>
      <c r="G9" s="362" t="s">
        <v>21</v>
      </c>
      <c r="H9" s="363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0">
        <v>130856</v>
      </c>
      <c r="G10" s="172" t="s">
        <v>26</v>
      </c>
      <c r="H10" s="270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1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364" t="s">
        <v>8</v>
      </c>
      <c r="C18" s="365"/>
      <c r="D18" s="365"/>
      <c r="E18" s="365"/>
      <c r="F18" s="365"/>
      <c r="G18" s="365"/>
      <c r="H18" s="365"/>
      <c r="I18" s="365"/>
      <c r="J18" s="365"/>
      <c r="K18" s="366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69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400.5795</v>
      </c>
      <c r="G21" s="250">
        <f>G22+G23</f>
        <v>66467.179900000003</v>
      </c>
      <c r="H21" s="250"/>
      <c r="I21" s="250">
        <f>I23+I22</f>
        <v>65340.820099999997</v>
      </c>
      <c r="J21" s="250">
        <f>J23+J22</f>
        <v>59680.712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2">
        <v>130106</v>
      </c>
      <c r="E22" s="254">
        <v>131058</v>
      </c>
      <c r="F22" s="254">
        <v>386.67599999999999</v>
      </c>
      <c r="G22" s="254">
        <v>65728.782300000006</v>
      </c>
      <c r="H22" s="254"/>
      <c r="I22" s="254">
        <f>E22-G22</f>
        <v>65329.217699999994</v>
      </c>
      <c r="J22" s="254">
        <v>58731.928899999999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3">
        <v>750</v>
      </c>
      <c r="E23" s="255">
        <v>750</v>
      </c>
      <c r="F23" s="255">
        <v>13.903499999999999</v>
      </c>
      <c r="G23" s="255">
        <v>738.39760000000001</v>
      </c>
      <c r="H23" s="255"/>
      <c r="I23" s="255">
        <f>E23-G23</f>
        <v>11.602399999999989</v>
      </c>
      <c r="J23" s="255">
        <v>948.78309999999999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719.4325</v>
      </c>
      <c r="G24" s="250">
        <f>G25+G31+G32</f>
        <v>227432.78615</v>
      </c>
      <c r="H24" s="250"/>
      <c r="I24" s="250">
        <f>I25+I31+I32</f>
        <v>31671.213850000004</v>
      </c>
      <c r="J24" s="250">
        <f>J25+J31+J32</f>
        <v>240078.81955000001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685.54579999999999</v>
      </c>
      <c r="G25" s="251">
        <f>G26+G27+G28+G29</f>
        <v>182601.91675</v>
      </c>
      <c r="H25" s="251"/>
      <c r="I25" s="251">
        <f>I26+I27+I28+I29+I30</f>
        <v>17593.083250000003</v>
      </c>
      <c r="J25" s="251">
        <f>J26+J27+J28+J29+J30</f>
        <v>199621.75255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7">
        <v>52313</v>
      </c>
      <c r="E26" s="246">
        <v>46287</v>
      </c>
      <c r="F26" s="246">
        <v>51.153300000000002</v>
      </c>
      <c r="G26" s="246">
        <v>47655.617899999997</v>
      </c>
      <c r="H26" s="246">
        <v>866</v>
      </c>
      <c r="I26" s="246">
        <f>E26-G26+H26</f>
        <v>-502.61789999999746</v>
      </c>
      <c r="J26" s="246">
        <v>61959.750099999997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7">
        <v>50250</v>
      </c>
      <c r="E27" s="246">
        <v>49199</v>
      </c>
      <c r="F27" s="246">
        <v>80.698999999999998</v>
      </c>
      <c r="G27" s="246">
        <v>49241.517599999999</v>
      </c>
      <c r="H27" s="246">
        <v>1242</v>
      </c>
      <c r="I27" s="246">
        <f>E27-G27+H27</f>
        <v>1199.4824000000008</v>
      </c>
      <c r="J27" s="246">
        <v>52768.319799999997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7">
        <v>51915</v>
      </c>
      <c r="E28" s="246">
        <v>54568</v>
      </c>
      <c r="F28" s="246">
        <v>392.43400000000003</v>
      </c>
      <c r="G28" s="246">
        <v>49799.311350000004</v>
      </c>
      <c r="H28" s="246">
        <v>2114</v>
      </c>
      <c r="I28" s="246">
        <f>E28-G28+H28</f>
        <v>6882.6886499999964</v>
      </c>
      <c r="J28" s="246">
        <v>50396.775849999998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7">
        <v>34717</v>
      </c>
      <c r="E29" s="246">
        <v>34829</v>
      </c>
      <c r="F29" s="246">
        <v>161.2595</v>
      </c>
      <c r="G29" s="246">
        <v>35905.469899999996</v>
      </c>
      <c r="H29" s="246">
        <v>1305</v>
      </c>
      <c r="I29" s="246">
        <f>E29-G29+H29</f>
        <v>228.53010000000359</v>
      </c>
      <c r="J29" s="246">
        <v>34496.906799999997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7">
        <v>17200</v>
      </c>
      <c r="E30" s="246">
        <v>15312</v>
      </c>
      <c r="F30" s="246">
        <v>405</v>
      </c>
      <c r="G30" s="246">
        <f>H26+H27+H28+H29</f>
        <v>5527</v>
      </c>
      <c r="H30" s="246"/>
      <c r="I30" s="246">
        <f>E30-G30</f>
        <v>9785</v>
      </c>
      <c r="J30" s="246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1.7144999999999999</v>
      </c>
      <c r="G31" s="251">
        <v>17850.905599999998</v>
      </c>
      <c r="H31" s="251"/>
      <c r="I31" s="251">
        <f>E31-G31</f>
        <v>16025.094400000002</v>
      </c>
      <c r="J31" s="251">
        <v>14337.745800000001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32.172199999999997</v>
      </c>
      <c r="G32" s="251">
        <f>G33</f>
        <v>26979.963800000001</v>
      </c>
      <c r="H32" s="251"/>
      <c r="I32" s="251">
        <f>I33+I34</f>
        <v>-1946.9638000000014</v>
      </c>
      <c r="J32" s="251">
        <f>J33</f>
        <v>26119.321199999998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7">
        <v>23149</v>
      </c>
      <c r="E33" s="246">
        <v>22933</v>
      </c>
      <c r="F33" s="246">
        <f>37.1722
-F37</f>
        <v>32.172199999999997</v>
      </c>
      <c r="G33" s="246">
        <f>29345.9638-G37</f>
        <v>26979.963800000001</v>
      </c>
      <c r="H33" s="246">
        <v>660</v>
      </c>
      <c r="I33" s="246">
        <f>E33-G33+H33</f>
        <v>-3386.9638000000014</v>
      </c>
      <c r="J33" s="246">
        <v>26119.321199999998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8">
        <v>2100</v>
      </c>
      <c r="E34" s="256">
        <v>2100</v>
      </c>
      <c r="F34" s="256">
        <v>29</v>
      </c>
      <c r="G34" s="256">
        <f>H33</f>
        <v>660</v>
      </c>
      <c r="H34" s="256"/>
      <c r="I34" s="256">
        <f t="shared" ref="I34:I39" si="0">E34-G34</f>
        <v>1440</v>
      </c>
      <c r="J34" s="256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/>
      <c r="G35" s="247">
        <v>3297.1520500000001</v>
      </c>
      <c r="H35" s="247"/>
      <c r="I35" s="247">
        <f t="shared" si="0"/>
        <v>702.84794999999986</v>
      </c>
      <c r="J35" s="247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7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5</v>
      </c>
      <c r="G37" s="247">
        <v>2366</v>
      </c>
      <c r="H37" s="247"/>
      <c r="I37" s="247">
        <f t="shared" si="0"/>
        <v>634</v>
      </c>
      <c r="J37" s="247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7.0505000000000004</v>
      </c>
      <c r="G38" s="247">
        <v>7000</v>
      </c>
      <c r="H38" s="247"/>
      <c r="I38" s="247">
        <f t="shared" si="0"/>
        <v>0</v>
      </c>
      <c r="J38" s="247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419.21719999995548</v>
      </c>
      <c r="H39" s="247"/>
      <c r="I39" s="247">
        <f t="shared" si="0"/>
        <v>-419.21719999995548</v>
      </c>
      <c r="J39" s="247">
        <v>558.46700000000419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1132.0625</v>
      </c>
      <c r="G40" s="210">
        <f>G21+G24+G35+G36+G37+G38+G39</f>
        <v>307360.17269999994</v>
      </c>
      <c r="H40" s="210">
        <f>H26+H27+H28+H29+H33</f>
        <v>6187</v>
      </c>
      <c r="I40" s="210">
        <f>I21+I24+I35+I36+I37+I38+I39</f>
        <v>98258.827300000034</v>
      </c>
      <c r="J40" s="222">
        <f>J21+J24+J35+J36+J37+J38+J39</f>
        <v>310438.03860000003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59" t="s">
        <v>1</v>
      </c>
      <c r="C47" s="360"/>
      <c r="D47" s="360"/>
      <c r="E47" s="360"/>
      <c r="F47" s="360"/>
      <c r="G47" s="360"/>
      <c r="H47" s="360"/>
      <c r="I47" s="360"/>
      <c r="J47" s="360"/>
      <c r="K47" s="361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79" t="s">
        <v>2</v>
      </c>
      <c r="D49" s="380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4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4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4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4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5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4" t="s">
        <v>8</v>
      </c>
      <c r="C55" s="365"/>
      <c r="D55" s="365"/>
      <c r="E55" s="365"/>
      <c r="F55" s="365"/>
      <c r="G55" s="365"/>
      <c r="H55" s="365"/>
      <c r="I55" s="365"/>
      <c r="J55" s="365"/>
      <c r="K55" s="366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32</v>
      </c>
      <c r="F56" s="207" t="str">
        <f>G20</f>
        <v>LANDET KVANTUM T.O.M UKE 32</v>
      </c>
      <c r="G56" s="207" t="str">
        <f>I20</f>
        <v>RESTKVOTER</v>
      </c>
      <c r="H56" s="208" t="str">
        <f>J20</f>
        <v>LANDET KVANTUM T.O.M. UKE 32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1"/>
      <c r="E57" s="387">
        <v>2.5882999999999998</v>
      </c>
      <c r="F57" s="387">
        <v>913.3913</v>
      </c>
      <c r="G57" s="376"/>
      <c r="H57" s="389">
        <v>737.73099999999999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2"/>
      <c r="E58" s="387"/>
      <c r="F58" s="387">
        <v>914.61649999999997</v>
      </c>
      <c r="G58" s="377"/>
      <c r="H58" s="389">
        <v>651.47249999999997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73"/>
      <c r="E59" s="388"/>
      <c r="F59" s="388">
        <v>111.7236</v>
      </c>
      <c r="G59" s="378"/>
      <c r="H59" s="390">
        <v>91.128299999999996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2">
        <f>SUM(E61:E63)</f>
        <v>153.38390000000001</v>
      </c>
      <c r="F60" s="252">
        <f>F61+F62+F63</f>
        <v>6671.1455999999998</v>
      </c>
      <c r="G60" s="252">
        <f>D60-F60</f>
        <v>-71.145599999999831</v>
      </c>
      <c r="H60" s="391">
        <f>H61+H62+H63</f>
        <v>5484.1959999999999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67">
        <v>61.500700000000002</v>
      </c>
      <c r="F61" s="267">
        <v>2723.8780999999999</v>
      </c>
      <c r="G61" s="267"/>
      <c r="H61" s="392">
        <v>2229.8607000000002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67">
        <v>69.070800000000006</v>
      </c>
      <c r="F62" s="267">
        <v>2649.5019000000002</v>
      </c>
      <c r="G62" s="267"/>
      <c r="H62" s="392">
        <v>2218.3877000000002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68">
        <v>22.8124</v>
      </c>
      <c r="F63" s="268">
        <v>1297.7655999999999</v>
      </c>
      <c r="G63" s="268"/>
      <c r="H63" s="393">
        <v>1035.9476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2"/>
      <c r="F64" s="242">
        <v>19.450900000000001</v>
      </c>
      <c r="G64" s="242">
        <f>D64-F64</f>
        <v>60.549099999999996</v>
      </c>
      <c r="H64" s="394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40">
        <v>19.714199999999977</v>
      </c>
      <c r="F65" s="240">
        <v>475.95919999999933</v>
      </c>
      <c r="G65" s="240"/>
      <c r="H65" s="395">
        <v>271.56370000000061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175.68639999999999</v>
      </c>
      <c r="F66" s="344">
        <f>F57+F58+F59+F60+F64+F65</f>
        <v>9106.2870999999996</v>
      </c>
      <c r="G66" s="214">
        <f>D66-F66</f>
        <v>2098.7129000000004</v>
      </c>
      <c r="H66" s="222">
        <f>H57+H58+H59+H60+H64+H65</f>
        <v>7240.5717000000004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4"/>
      <c r="D67" s="374"/>
      <c r="E67" s="37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59" t="s">
        <v>1</v>
      </c>
      <c r="C72" s="360"/>
      <c r="D72" s="360"/>
      <c r="E72" s="360"/>
      <c r="F72" s="360"/>
      <c r="G72" s="360"/>
      <c r="H72" s="360"/>
      <c r="I72" s="360"/>
      <c r="J72" s="360"/>
      <c r="K72" s="361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2" t="s">
        <v>2</v>
      </c>
      <c r="D74" s="363"/>
      <c r="E74" s="362" t="s">
        <v>20</v>
      </c>
      <c r="F74" s="367"/>
      <c r="G74" s="362" t="s">
        <v>21</v>
      </c>
      <c r="H74" s="363"/>
      <c r="I74" s="163"/>
      <c r="J74" s="163"/>
      <c r="K74" s="121"/>
      <c r="L74" s="142"/>
      <c r="M74" s="142"/>
    </row>
    <row r="75" spans="2:13" ht="15" x14ac:dyDescent="0.25">
      <c r="B75" s="276"/>
      <c r="C75" s="172" t="s">
        <v>31</v>
      </c>
      <c r="D75" s="176">
        <v>118700</v>
      </c>
      <c r="E75" s="277" t="s">
        <v>5</v>
      </c>
      <c r="F75" s="270">
        <v>45610</v>
      </c>
      <c r="G75" s="278" t="s">
        <v>26</v>
      </c>
      <c r="H75" s="270">
        <v>13395</v>
      </c>
      <c r="I75" s="173"/>
      <c r="J75" s="173"/>
      <c r="K75" s="279"/>
      <c r="L75" s="327"/>
      <c r="M75" s="142"/>
    </row>
    <row r="76" spans="2:13" ht="15" x14ac:dyDescent="0.25">
      <c r="B76" s="276"/>
      <c r="C76" s="172" t="s">
        <v>3</v>
      </c>
      <c r="D76" s="176">
        <v>109700</v>
      </c>
      <c r="E76" s="280" t="s">
        <v>6</v>
      </c>
      <c r="F76" s="176">
        <v>74417</v>
      </c>
      <c r="G76" s="278" t="s">
        <v>64</v>
      </c>
      <c r="H76" s="176">
        <v>55069</v>
      </c>
      <c r="I76" s="173"/>
      <c r="J76" s="173"/>
      <c r="K76" s="279"/>
      <c r="L76" s="327"/>
      <c r="M76" s="142"/>
    </row>
    <row r="77" spans="2:13" ht="15.75" thickBot="1" x14ac:dyDescent="0.3">
      <c r="B77" s="276"/>
      <c r="C77" s="172" t="s">
        <v>32</v>
      </c>
      <c r="D77" s="176">
        <v>15600</v>
      </c>
      <c r="E77" s="174"/>
      <c r="F77" s="176"/>
      <c r="G77" s="278" t="s">
        <v>65</v>
      </c>
      <c r="H77" s="176">
        <v>5953</v>
      </c>
      <c r="I77" s="173"/>
      <c r="J77" s="173"/>
      <c r="K77" s="279"/>
      <c r="L77" s="327"/>
      <c r="M77" s="142"/>
    </row>
    <row r="78" spans="2:13" ht="14.1" customHeight="1" thickBot="1" x14ac:dyDescent="0.3">
      <c r="B78" s="276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1"/>
      <c r="L78" s="284"/>
      <c r="M78" s="124"/>
    </row>
    <row r="79" spans="2:13" ht="12" customHeight="1" x14ac:dyDescent="0.25">
      <c r="B79" s="276"/>
      <c r="C79" s="282" t="s">
        <v>89</v>
      </c>
      <c r="D79" s="215"/>
      <c r="E79" s="215"/>
      <c r="F79" s="215"/>
      <c r="G79" s="215"/>
      <c r="H79" s="215"/>
      <c r="I79" s="283"/>
      <c r="J79" s="284"/>
      <c r="K79" s="281"/>
      <c r="L79" s="284"/>
      <c r="M79" s="124"/>
    </row>
    <row r="80" spans="2:13" ht="14.25" customHeight="1" x14ac:dyDescent="0.25">
      <c r="B80" s="276"/>
      <c r="C80" s="375"/>
      <c r="D80" s="375"/>
      <c r="E80" s="375"/>
      <c r="F80" s="375"/>
      <c r="G80" s="375"/>
      <c r="H80" s="375"/>
      <c r="I80" s="283"/>
      <c r="J80" s="284"/>
      <c r="K80" s="281"/>
      <c r="L80" s="284"/>
      <c r="M80" s="124"/>
    </row>
    <row r="81" spans="1:13" ht="6" customHeight="1" thickBot="1" x14ac:dyDescent="0.3">
      <c r="B81" s="276"/>
      <c r="C81" s="375"/>
      <c r="D81" s="375"/>
      <c r="E81" s="375"/>
      <c r="F81" s="375"/>
      <c r="G81" s="375"/>
      <c r="H81" s="375"/>
      <c r="I81" s="284"/>
      <c r="J81" s="284"/>
      <c r="K81" s="281"/>
      <c r="L81" s="284"/>
      <c r="M81" s="124"/>
    </row>
    <row r="82" spans="1:13" ht="14.1" customHeight="1" x14ac:dyDescent="0.25">
      <c r="B82" s="368" t="s">
        <v>8</v>
      </c>
      <c r="C82" s="369"/>
      <c r="D82" s="369"/>
      <c r="E82" s="369"/>
      <c r="F82" s="369"/>
      <c r="G82" s="369"/>
      <c r="H82" s="369"/>
      <c r="I82" s="369"/>
      <c r="J82" s="369"/>
      <c r="K82" s="370"/>
      <c r="L82" s="328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32</v>
      </c>
      <c r="G84" s="207" t="str">
        <f>G20</f>
        <v>LANDET KVANTUM T.O.M UKE 32</v>
      </c>
      <c r="H84" s="207" t="str">
        <f>I20</f>
        <v>RESTKVOTER</v>
      </c>
      <c r="I84" s="208" t="str">
        <f>J20</f>
        <v>LANDET KVANTUM T.O.M. UKE 32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5" t="s">
        <v>16</v>
      </c>
      <c r="D85" s="252">
        <f>D87+D86</f>
        <v>44850</v>
      </c>
      <c r="E85" s="250">
        <f>E87+E86</f>
        <v>50182</v>
      </c>
      <c r="F85" s="250">
        <f>F87+F86</f>
        <v>19.904199999999999</v>
      </c>
      <c r="G85" s="250">
        <f>G86+G87</f>
        <v>34426.340599999996</v>
      </c>
      <c r="H85" s="250">
        <f>H86+H87</f>
        <v>15755.659400000004</v>
      </c>
      <c r="I85" s="257">
        <f>I86+I87</f>
        <v>19579.753299999997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2">
        <v>44100</v>
      </c>
      <c r="E86" s="254">
        <v>49432</v>
      </c>
      <c r="F86" s="254">
        <v>19.904199999999999</v>
      </c>
      <c r="G86" s="254">
        <v>34148.322999999997</v>
      </c>
      <c r="H86" s="254">
        <f>E86-G86</f>
        <v>15283.677000000003</v>
      </c>
      <c r="I86" s="258">
        <v>18944.938999999998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3">
        <v>750</v>
      </c>
      <c r="E87" s="255">
        <v>750</v>
      </c>
      <c r="F87" s="255"/>
      <c r="G87" s="255">
        <v>278.01760000000002</v>
      </c>
      <c r="H87" s="255">
        <f>E87-G87</f>
        <v>471.98239999999998</v>
      </c>
      <c r="I87" s="259">
        <v>634.8143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6">
        <f t="shared" ref="D88:I88" si="1">D89+D95+D96</f>
        <v>73177</v>
      </c>
      <c r="E88" s="287">
        <f t="shared" si="1"/>
        <v>78334</v>
      </c>
      <c r="F88" s="287">
        <f t="shared" si="1"/>
        <v>832.2290999999999</v>
      </c>
      <c r="G88" s="287">
        <f t="shared" si="1"/>
        <v>44713.387599999995</v>
      </c>
      <c r="H88" s="287">
        <f>H89+H95+H96</f>
        <v>33620.612399999998</v>
      </c>
      <c r="I88" s="329">
        <f t="shared" si="1"/>
        <v>36008.195299999999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792.41419999999994</v>
      </c>
      <c r="G89" s="251">
        <f>G90+G91+G92+G93+G94</f>
        <v>35617.516499999998</v>
      </c>
      <c r="H89" s="251">
        <f>H90+H91+H92+H93+H94</f>
        <v>22598.483499999998</v>
      </c>
      <c r="I89" s="260">
        <f>I90+I91+I92+I93</f>
        <v>28711.801899999999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7">
        <v>13579</v>
      </c>
      <c r="E90" s="246">
        <v>15166</v>
      </c>
      <c r="F90" s="246">
        <v>106.41030000000001</v>
      </c>
      <c r="G90" s="246">
        <v>5470.4696000000004</v>
      </c>
      <c r="H90" s="246">
        <f t="shared" ref="H90:H99" si="2">E90-G90</f>
        <v>9695.5303999999996</v>
      </c>
      <c r="I90" s="248">
        <v>5402.2446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7">
        <v>12519</v>
      </c>
      <c r="E91" s="246">
        <v>12555</v>
      </c>
      <c r="F91" s="246">
        <v>122.4141</v>
      </c>
      <c r="G91" s="246">
        <v>9432.1196</v>
      </c>
      <c r="H91" s="246">
        <f t="shared" si="2"/>
        <v>3122.8804</v>
      </c>
      <c r="I91" s="248">
        <v>8611.5084999999999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7">
        <v>14204</v>
      </c>
      <c r="E92" s="246">
        <v>15865</v>
      </c>
      <c r="F92" s="246">
        <v>353.18009999999998</v>
      </c>
      <c r="G92" s="246">
        <v>11012.870699999999</v>
      </c>
      <c r="H92" s="246">
        <f t="shared" si="2"/>
        <v>4852.1293000000005</v>
      </c>
      <c r="I92" s="248">
        <v>9227.0939999999991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7">
        <v>7849</v>
      </c>
      <c r="E93" s="246">
        <v>8630</v>
      </c>
      <c r="F93" s="246">
        <v>210.40969999999999</v>
      </c>
      <c r="G93" s="246">
        <v>9702.0565999999999</v>
      </c>
      <c r="H93" s="246">
        <f t="shared" si="2"/>
        <v>-1072.0565999999999</v>
      </c>
      <c r="I93" s="248">
        <v>5470.9548000000004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7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1.1073999999999999</v>
      </c>
      <c r="G95" s="251">
        <v>7147.5817999999999</v>
      </c>
      <c r="H95" s="251">
        <f t="shared" si="2"/>
        <v>6512.4182000000001</v>
      </c>
      <c r="I95" s="260">
        <v>4548.3640999999998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8" t="s">
        <v>65</v>
      </c>
      <c r="D96" s="289">
        <v>5854</v>
      </c>
      <c r="E96" s="290">
        <v>6458</v>
      </c>
      <c r="F96" s="290">
        <v>38.707500000000003</v>
      </c>
      <c r="G96" s="290">
        <v>1948.2892999999999</v>
      </c>
      <c r="H96" s="290">
        <f t="shared" si="2"/>
        <v>4509.7106999999996</v>
      </c>
      <c r="I96" s="301">
        <v>2748.0293000000001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1" t="s">
        <v>14</v>
      </c>
      <c r="D99" s="242"/>
      <c r="E99" s="247"/>
      <c r="F99" s="247">
        <v>88.449700000000234</v>
      </c>
      <c r="G99" s="247">
        <v>61.480000000010477</v>
      </c>
      <c r="H99" s="247">
        <f t="shared" si="2"/>
        <v>-61.480000000010477</v>
      </c>
      <c r="I99" s="249">
        <v>40.635000000002037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4">
        <f t="shared" si="3"/>
        <v>129189</v>
      </c>
      <c r="F100" s="237">
        <f t="shared" si="3"/>
        <v>940.58300000000008</v>
      </c>
      <c r="G100" s="237">
        <f t="shared" si="3"/>
        <v>79526.350599999991</v>
      </c>
      <c r="H100" s="237">
        <f>H85+H88+H97+H98+H99</f>
        <v>49662.649399999995</v>
      </c>
      <c r="I100" s="211">
        <f>I85+I88+I97+I98+I99</f>
        <v>55963.688199999997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5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59" t="s">
        <v>1</v>
      </c>
      <c r="C107" s="360"/>
      <c r="D107" s="360"/>
      <c r="E107" s="360"/>
      <c r="F107" s="360"/>
      <c r="G107" s="360"/>
      <c r="H107" s="360"/>
      <c r="I107" s="360"/>
      <c r="J107" s="360"/>
      <c r="K107" s="361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2" t="s">
        <v>2</v>
      </c>
      <c r="D109" s="363"/>
      <c r="E109" s="362" t="s">
        <v>20</v>
      </c>
      <c r="F109" s="363"/>
      <c r="G109" s="362" t="s">
        <v>21</v>
      </c>
      <c r="H109" s="363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0">
        <v>44900</v>
      </c>
      <c r="G110" s="172" t="s">
        <v>26</v>
      </c>
      <c r="H110" s="270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4" t="s">
        <v>8</v>
      </c>
      <c r="C116" s="365"/>
      <c r="D116" s="365"/>
      <c r="E116" s="365"/>
      <c r="F116" s="365"/>
      <c r="G116" s="365"/>
      <c r="H116" s="365"/>
      <c r="I116" s="365"/>
      <c r="J116" s="365"/>
      <c r="K116" s="366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32</v>
      </c>
      <c r="F118" s="207" t="str">
        <f>G20</f>
        <v>LANDET KVANTUM T.O.M UKE 32</v>
      </c>
      <c r="G118" s="207" t="str">
        <f>I20</f>
        <v>RESTKVOTER</v>
      </c>
      <c r="H118" s="208" t="str">
        <f>J20</f>
        <v>LANDET KVANTUM T.O.M. UKE 32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2" t="s">
        <v>16</v>
      </c>
      <c r="D119" s="252">
        <f>D120+D121+D122</f>
        <v>44900</v>
      </c>
      <c r="E119" s="250">
        <f>E120+E121+E122</f>
        <v>350.25510000000003</v>
      </c>
      <c r="F119" s="250">
        <f>F120+F121+F122</f>
        <v>20630.977299999999</v>
      </c>
      <c r="G119" s="250">
        <f>G120+G121+G122</f>
        <v>24269.022700000001</v>
      </c>
      <c r="H119" s="257">
        <f>H120+H121+H122</f>
        <v>30680.257399999999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3" t="s">
        <v>12</v>
      </c>
      <c r="D120" s="272">
        <v>35920</v>
      </c>
      <c r="E120" s="254">
        <v>350.25510000000003</v>
      </c>
      <c r="F120" s="254">
        <v>16625.1849</v>
      </c>
      <c r="G120" s="254">
        <f>D120-F120</f>
        <v>19294.8151</v>
      </c>
      <c r="H120" s="258">
        <v>26189.8246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3" t="s">
        <v>11</v>
      </c>
      <c r="D121" s="272">
        <v>8480</v>
      </c>
      <c r="E121" s="254"/>
      <c r="F121" s="254">
        <v>4005.7923999999998</v>
      </c>
      <c r="G121" s="254">
        <f>D121-F121</f>
        <v>4474.2075999999997</v>
      </c>
      <c r="H121" s="258">
        <v>4490.4327999999996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4" t="s">
        <v>43</v>
      </c>
      <c r="D122" s="273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5" t="s">
        <v>42</v>
      </c>
      <c r="D123" s="331">
        <v>30337</v>
      </c>
      <c r="E123" s="336">
        <v>694.66499999999996</v>
      </c>
      <c r="F123" s="336">
        <v>22218.154999999999</v>
      </c>
      <c r="G123" s="336">
        <f>D123-F123</f>
        <v>8118.8450000000012</v>
      </c>
      <c r="H123" s="340">
        <v>25265.095099999999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6" t="s">
        <v>17</v>
      </c>
      <c r="D124" s="242">
        <f>D125+D130+D133</f>
        <v>46113</v>
      </c>
      <c r="E124" s="247">
        <f>E125+E130+E133</f>
        <v>529.71960000000001</v>
      </c>
      <c r="F124" s="247">
        <f>F133+F130+F125</f>
        <v>35664.837</v>
      </c>
      <c r="G124" s="247">
        <f>D124-F124</f>
        <v>10448.163</v>
      </c>
      <c r="H124" s="249">
        <f>H125+H130+H133</f>
        <v>30210.366600000001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7" t="s">
        <v>66</v>
      </c>
      <c r="D125" s="332">
        <f>D126+D127+D128+D129</f>
        <v>34585</v>
      </c>
      <c r="E125" s="337">
        <f>E126+E127+E128+E129</f>
        <v>390.05849999999998</v>
      </c>
      <c r="F125" s="337">
        <f>F126+F127+F129+F128</f>
        <v>27728.5085</v>
      </c>
      <c r="G125" s="337">
        <f>G126+G127+G128+G129</f>
        <v>6856.4915000000001</v>
      </c>
      <c r="H125" s="341">
        <f>H126+H127+H128+H129</f>
        <v>21311.652300000002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8" t="s">
        <v>22</v>
      </c>
      <c r="D126" s="267">
        <v>9788</v>
      </c>
      <c r="E126" s="246">
        <v>109.78919999999999</v>
      </c>
      <c r="F126" s="246">
        <v>4159.5772999999999</v>
      </c>
      <c r="G126" s="246">
        <f t="shared" ref="G126:G129" si="4">D126-F126</f>
        <v>5628.4227000000001</v>
      </c>
      <c r="H126" s="248">
        <v>3125.6538999999998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8" t="s">
        <v>23</v>
      </c>
      <c r="D127" s="267">
        <v>8992</v>
      </c>
      <c r="E127" s="246">
        <v>81.177000000000007</v>
      </c>
      <c r="F127" s="246">
        <v>7370.6823999999997</v>
      </c>
      <c r="G127" s="246">
        <f t="shared" si="4"/>
        <v>1621.3176000000003</v>
      </c>
      <c r="H127" s="248">
        <v>6112.1634000000004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8" t="s">
        <v>24</v>
      </c>
      <c r="D128" s="267">
        <v>8957</v>
      </c>
      <c r="E128" s="246">
        <v>127.98990000000001</v>
      </c>
      <c r="F128" s="246">
        <v>9303.6136000000006</v>
      </c>
      <c r="G128" s="246">
        <f t="shared" si="4"/>
        <v>-346.61360000000059</v>
      </c>
      <c r="H128" s="248">
        <v>6444.0340999999999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8" t="s">
        <v>25</v>
      </c>
      <c r="D129" s="267">
        <v>6848</v>
      </c>
      <c r="E129" s="246">
        <v>71.102400000000003</v>
      </c>
      <c r="F129" s="246">
        <v>6894.6351999999997</v>
      </c>
      <c r="G129" s="246">
        <f t="shared" si="4"/>
        <v>-46.635199999999713</v>
      </c>
      <c r="H129" s="248">
        <v>5629.8009000000002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9" t="s">
        <v>18</v>
      </c>
      <c r="D130" s="253">
        <f>D131+D132</f>
        <v>5072</v>
      </c>
      <c r="E130" s="251">
        <f>E131+E132</f>
        <v>2.2625999999999999</v>
      </c>
      <c r="F130" s="251">
        <f>F131+F132</f>
        <v>3798.6626000000001</v>
      </c>
      <c r="G130" s="251">
        <f>D130-F130</f>
        <v>1273.3373999999999</v>
      </c>
      <c r="H130" s="260">
        <f>H131+H132</f>
        <v>4629.3905000000004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8" t="s">
        <v>44</v>
      </c>
      <c r="D131" s="333">
        <v>4572</v>
      </c>
      <c r="E131" s="338">
        <v>2.2625999999999999</v>
      </c>
      <c r="F131" s="338">
        <v>3798.6626000000001</v>
      </c>
      <c r="G131" s="338"/>
      <c r="H131" s="342">
        <v>4629.3905000000004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8" t="s">
        <v>45</v>
      </c>
      <c r="D132" s="333">
        <v>500</v>
      </c>
      <c r="E132" s="338"/>
      <c r="F132" s="338"/>
      <c r="G132" s="338"/>
      <c r="H132" s="342"/>
      <c r="I132" s="41"/>
      <c r="J132" s="41"/>
      <c r="K132" s="134"/>
      <c r="L132" s="163"/>
      <c r="M132" s="163"/>
    </row>
    <row r="133" spans="2:13" ht="15.75" thickBot="1" x14ac:dyDescent="0.3">
      <c r="B133" s="9"/>
      <c r="C133" s="300" t="s">
        <v>65</v>
      </c>
      <c r="D133" s="289">
        <v>6456</v>
      </c>
      <c r="E133" s="290">
        <v>137.39850000000001</v>
      </c>
      <c r="F133" s="290">
        <v>4137.6659</v>
      </c>
      <c r="G133" s="290">
        <f>D133-F133</f>
        <v>2318.3341</v>
      </c>
      <c r="H133" s="301">
        <v>4269.3238000000001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2" t="s">
        <v>13</v>
      </c>
      <c r="D134" s="334">
        <v>250</v>
      </c>
      <c r="E134" s="339"/>
      <c r="F134" s="339">
        <v>5.2873999999999999</v>
      </c>
      <c r="G134" s="339">
        <f>D134-F134</f>
        <v>244.71260000000001</v>
      </c>
      <c r="H134" s="343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6" t="s">
        <v>74</v>
      </c>
      <c r="D135" s="242">
        <v>2000</v>
      </c>
      <c r="E135" s="247">
        <v>16.708300000000001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6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44.067699999999832</v>
      </c>
      <c r="F137" s="261">
        <v>134.26360000000568</v>
      </c>
      <c r="G137" s="261">
        <f>D137-F137</f>
        <v>-134.26360000000568</v>
      </c>
      <c r="H137" s="335">
        <v>188.56419999999343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1635.4157</v>
      </c>
      <c r="F138" s="214">
        <f>F119+F123+F124+F134+F135+F136+F137</f>
        <v>80823.747300000003</v>
      </c>
      <c r="G138" s="214">
        <f>G119+G123+G124+G134+G135+G136+G137</f>
        <v>43126.252699999997</v>
      </c>
      <c r="H138" s="222">
        <f>H119+H123+H124+H134+H135+H136+H137</f>
        <v>88348.518599999981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79" t="s">
        <v>2</v>
      </c>
      <c r="D147" s="380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3" t="s">
        <v>60</v>
      </c>
      <c r="D148" s="304">
        <v>17600</v>
      </c>
      <c r="E148" s="305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6" t="s">
        <v>92</v>
      </c>
      <c r="D149" s="307">
        <v>8400</v>
      </c>
      <c r="E149" s="305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8" t="s">
        <v>93</v>
      </c>
      <c r="D150" s="307">
        <v>4000</v>
      </c>
      <c r="E150" s="305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9" t="s">
        <v>35</v>
      </c>
      <c r="D151" s="310">
        <f>SUM(D148:D150)</f>
        <v>30000</v>
      </c>
      <c r="E151" s="305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1" t="s">
        <v>79</v>
      </c>
      <c r="D152" s="312"/>
      <c r="E152" s="312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1" t="s">
        <v>91</v>
      </c>
      <c r="D153" s="312"/>
      <c r="E153" s="312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32</v>
      </c>
      <c r="F156" s="72" t="str">
        <f>G20</f>
        <v>LANDET KVANTUM T.O.M UKE 32</v>
      </c>
      <c r="G156" s="72" t="str">
        <f>I20</f>
        <v>RESTKVOTER</v>
      </c>
      <c r="H156" s="95" t="str">
        <f>J20</f>
        <v>LANDET KVANTUM T.O.M. UKE 32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200.59800000000001</v>
      </c>
      <c r="F157" s="196">
        <v>11932.1769</v>
      </c>
      <c r="G157" s="196">
        <f>D157-F157</f>
        <v>5554.8230999999996</v>
      </c>
      <c r="H157" s="234">
        <v>14011.9202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17</v>
      </c>
      <c r="G158" s="196">
        <f>D158-F158</f>
        <v>83</v>
      </c>
      <c r="H158" s="234">
        <v>7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200.59800000000001</v>
      </c>
      <c r="F160" s="198">
        <f>SUM(F157:F159)</f>
        <v>11949.1769</v>
      </c>
      <c r="G160" s="198">
        <f>D160-F160</f>
        <v>5650.8230999999996</v>
      </c>
      <c r="H160" s="221">
        <f>SUM(H157:H159)</f>
        <v>14018.9202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84" t="s">
        <v>1</v>
      </c>
      <c r="C163" s="385"/>
      <c r="D163" s="385"/>
      <c r="E163" s="385"/>
      <c r="F163" s="385"/>
      <c r="G163" s="385"/>
      <c r="H163" s="385"/>
      <c r="I163" s="385"/>
      <c r="J163" s="385"/>
      <c r="K163" s="386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79" t="s">
        <v>2</v>
      </c>
      <c r="D165" s="380"/>
      <c r="E165" s="379" t="s">
        <v>58</v>
      </c>
      <c r="F165" s="380"/>
      <c r="G165" s="379" t="s">
        <v>59</v>
      </c>
      <c r="H165" s="380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3" t="s">
        <v>60</v>
      </c>
      <c r="D166" s="313">
        <v>33532</v>
      </c>
      <c r="E166" s="314" t="s">
        <v>5</v>
      </c>
      <c r="F166" s="315">
        <v>20022</v>
      </c>
      <c r="G166" s="306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6" t="s">
        <v>48</v>
      </c>
      <c r="D167" s="316">
        <v>32164</v>
      </c>
      <c r="E167" s="317" t="s">
        <v>49</v>
      </c>
      <c r="F167" s="318">
        <v>8000</v>
      </c>
      <c r="G167" s="306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6"/>
      <c r="D168" s="316"/>
      <c r="E168" s="317" t="s">
        <v>42</v>
      </c>
      <c r="F168" s="318">
        <v>5500</v>
      </c>
      <c r="G168" s="306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6"/>
      <c r="D169" s="316"/>
      <c r="E169" s="317"/>
      <c r="F169" s="318"/>
      <c r="G169" s="306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9">
        <f>SUM(D166:D169)</f>
        <v>65696</v>
      </c>
      <c r="E170" s="320" t="s">
        <v>62</v>
      </c>
      <c r="F170" s="319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2" t="s">
        <v>96</v>
      </c>
      <c r="D171" s="317"/>
      <c r="E171" s="317"/>
      <c r="F171" s="317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1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81" t="s">
        <v>8</v>
      </c>
      <c r="C174" s="382"/>
      <c r="D174" s="382"/>
      <c r="E174" s="382"/>
      <c r="F174" s="382"/>
      <c r="G174" s="382"/>
      <c r="H174" s="382"/>
      <c r="I174" s="382"/>
      <c r="J174" s="382"/>
      <c r="K174" s="383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6" t="s">
        <v>20</v>
      </c>
      <c r="E176" s="238" t="str">
        <f>F20</f>
        <v>LANDET KVANTUM UKE 32</v>
      </c>
      <c r="F176" s="72" t="str">
        <f>G20</f>
        <v>LANDET KVANTUM T.O.M UKE 32</v>
      </c>
      <c r="G176" s="72" t="str">
        <f>I20</f>
        <v>RESTKVOTER</v>
      </c>
      <c r="H176" s="95" t="str">
        <f>J20</f>
        <v>LANDET KVANTUM T.O.M. UKE 32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8">
        <f>E178+E179+E180+E181</f>
        <v>133.90389999999999</v>
      </c>
      <c r="F177" s="348">
        <f>F178+F179+F180+F181</f>
        <v>20928.453600000001</v>
      </c>
      <c r="G177" s="348">
        <f>G178+G179+G180+G181</f>
        <v>-906.45360000000028</v>
      </c>
      <c r="H177" s="353">
        <f>H178+H179+H180+H181</f>
        <v>18599.5946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0" t="s">
        <v>12</v>
      </c>
      <c r="D178" s="322">
        <v>10966</v>
      </c>
      <c r="E178" s="346"/>
      <c r="F178" s="346">
        <v>14091.5344</v>
      </c>
      <c r="G178" s="346">
        <f t="shared" ref="G178:G183" si="5">D178-F178</f>
        <v>-3125.5344000000005</v>
      </c>
      <c r="H178" s="351">
        <v>12959.689700000001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2">
        <v>2854</v>
      </c>
      <c r="E179" s="346"/>
      <c r="F179" s="346">
        <v>1640.9031</v>
      </c>
      <c r="G179" s="346">
        <f t="shared" si="5"/>
        <v>1213.0969</v>
      </c>
      <c r="H179" s="351">
        <v>1517.7692999999999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2">
        <v>1426</v>
      </c>
      <c r="E180" s="346">
        <v>4.3337000000000003</v>
      </c>
      <c r="F180" s="346">
        <v>2259.8712999999998</v>
      </c>
      <c r="G180" s="346">
        <f t="shared" si="5"/>
        <v>-833.87129999999979</v>
      </c>
      <c r="H180" s="351">
        <v>2572.6932000000002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2">
        <v>4776</v>
      </c>
      <c r="E181" s="346">
        <v>129.5702</v>
      </c>
      <c r="F181" s="346">
        <v>2936.1448</v>
      </c>
      <c r="G181" s="346">
        <f t="shared" si="5"/>
        <v>1839.8552</v>
      </c>
      <c r="H181" s="351">
        <v>1549.4423999999999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7"/>
      <c r="F182" s="347">
        <v>2271.7489999999998</v>
      </c>
      <c r="G182" s="347">
        <f t="shared" si="5"/>
        <v>3228.2510000000002</v>
      </c>
      <c r="H182" s="352">
        <v>4128.3721999999998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8">
        <v>33.8277</v>
      </c>
      <c r="F183" s="348">
        <v>1947.6135999999999</v>
      </c>
      <c r="G183" s="348">
        <f t="shared" si="5"/>
        <v>6052.3864000000003</v>
      </c>
      <c r="H183" s="353">
        <v>3111.6867999999999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2"/>
      <c r="E184" s="346">
        <v>21.164000000000001</v>
      </c>
      <c r="F184" s="346">
        <v>982.00599999999997</v>
      </c>
      <c r="G184" s="346"/>
      <c r="H184" s="351">
        <v>1671.4538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9">
        <f>E183-E184</f>
        <v>12.663699999999999</v>
      </c>
      <c r="F185" s="349">
        <f>F183-F184</f>
        <v>965.60759999999993</v>
      </c>
      <c r="G185" s="349"/>
      <c r="H185" s="354">
        <f>H183-H184</f>
        <v>1440.2329999999999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3">
        <v>10</v>
      </c>
      <c r="E186" s="350"/>
      <c r="F186" s="350"/>
      <c r="G186" s="350">
        <f>D186-F186</f>
        <v>10</v>
      </c>
      <c r="H186" s="355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7"/>
      <c r="F187" s="347">
        <v>47</v>
      </c>
      <c r="G187" s="347">
        <f>D187-F187</f>
        <v>-47</v>
      </c>
      <c r="H187" s="352">
        <v>37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167.73159999999999</v>
      </c>
      <c r="F188" s="214">
        <f>F177+F182+F183+F186+F187</f>
        <v>25194.816200000001</v>
      </c>
      <c r="G188" s="214">
        <f>G177+G182+G183+G186+G187</f>
        <v>8337.1838000000007</v>
      </c>
      <c r="H188" s="211">
        <f>H177+H182+H183+H186+H187</f>
        <v>25879.837300000003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84" t="s">
        <v>1</v>
      </c>
      <c r="C193" s="385"/>
      <c r="D193" s="385"/>
      <c r="E193" s="385"/>
      <c r="F193" s="385"/>
      <c r="G193" s="385"/>
      <c r="H193" s="385"/>
      <c r="I193" s="385"/>
      <c r="J193" s="385"/>
      <c r="K193" s="386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79" t="s">
        <v>2</v>
      </c>
      <c r="D195" s="380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3" t="s">
        <v>76</v>
      </c>
      <c r="D196" s="304">
        <v>6025</v>
      </c>
      <c r="E196" s="324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6" t="s">
        <v>77</v>
      </c>
      <c r="D197" s="307">
        <v>31282</v>
      </c>
      <c r="E197" s="324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8" t="s">
        <v>32</v>
      </c>
      <c r="D198" s="307">
        <v>382</v>
      </c>
      <c r="E198" s="324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9" t="s">
        <v>35</v>
      </c>
      <c r="D199" s="310">
        <f>SUM(D196:D198)</f>
        <v>37689</v>
      </c>
      <c r="E199" s="324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5" t="s">
        <v>85</v>
      </c>
      <c r="D200" s="317"/>
      <c r="E200" s="317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1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1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81" t="s">
        <v>8</v>
      </c>
      <c r="C203" s="382"/>
      <c r="D203" s="382"/>
      <c r="E203" s="382"/>
      <c r="F203" s="382"/>
      <c r="G203" s="382"/>
      <c r="H203" s="382"/>
      <c r="I203" s="382"/>
      <c r="J203" s="382"/>
      <c r="K203" s="383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32</v>
      </c>
      <c r="F205" s="72" t="str">
        <f>G20</f>
        <v>LANDET KVANTUM T.O.M UKE 32</v>
      </c>
      <c r="G205" s="72" t="str">
        <f>I20</f>
        <v>RESTKVOTER</v>
      </c>
      <c r="H205" s="95" t="str">
        <f>J20</f>
        <v>LANDET KVANTUM T.O.M. UKE 32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2.0619000000000001</v>
      </c>
      <c r="F206" s="196">
        <v>1004.6660000000001</v>
      </c>
      <c r="G206" s="196"/>
      <c r="H206" s="234">
        <v>779.07389999999998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117.1649</v>
      </c>
      <c r="F207" s="196">
        <v>2534.4540000000002</v>
      </c>
      <c r="G207" s="196"/>
      <c r="H207" s="234">
        <v>2223.817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57</v>
      </c>
      <c r="G209" s="197"/>
      <c r="H209" s="235">
        <v>33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119.2268</v>
      </c>
      <c r="F210" s="198">
        <f>SUM(F206:F209)</f>
        <v>3596.1200000000003</v>
      </c>
      <c r="G210" s="198">
        <f>D210-F210</f>
        <v>2428.8799999999997</v>
      </c>
      <c r="H210" s="221">
        <f>H206+H207+H208+H209</f>
        <v>3041.7424000000001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32
&amp;"-,Normal"&amp;11(iht. motatte landings- og sluttsedler fra fiskesalgslagene; alle tallstørrelser i hele tonn)&amp;R16.08.2016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UKE_32_2016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2016-08-10T07:29:28Z</cp:lastPrinted>
  <dcterms:created xsi:type="dcterms:W3CDTF">2011-07-06T12:13:20Z</dcterms:created>
  <dcterms:modified xsi:type="dcterms:W3CDTF">2016-08-16T12:35:50Z</dcterms:modified>
</cp:coreProperties>
</file>