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3040" windowHeight="10845" tabRatio="413"/>
  </bookViews>
  <sheets>
    <sheet name="UKE_16_2018" sheetId="1" r:id="rId1"/>
  </sheets>
  <definedNames>
    <definedName name="Z_14D440E4_F18A_4F78_9989_38C1B133222D_.wvu.Cols" localSheetId="0" hidden="1">UKE_16_2018!#REF!</definedName>
    <definedName name="Z_14D440E4_F18A_4F78_9989_38C1B133222D_.wvu.PrintArea" localSheetId="0" hidden="1">UKE_16_2018!$B$1:$M$215</definedName>
    <definedName name="Z_14D440E4_F18A_4F78_9989_38C1B133222D_.wvu.Rows" localSheetId="0" hidden="1">UKE_16_2018!$327:$1048576,UKE_16_2018!$216:$326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80" i="1" l="1"/>
  <c r="F80" i="1"/>
  <c r="D80" i="1"/>
  <c r="I41" i="1" l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D24" i="1" l="1"/>
  <c r="D42" i="1" s="1"/>
  <c r="I25" i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<sst xmlns="http://schemas.openxmlformats.org/spreadsheetml/2006/main" count="231" uniqueCount="120">
  <si>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</si>
  <si>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</si>
  <si>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</si>
  <si>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</si>
  <si>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</si>
  <si>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</si>
  <si>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</si>
  <si>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</si>
  <si>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</si>
  <si>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</si>
  <si>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</si>
  <si>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</si>
  <si>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</si>
  <si>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</si>
  <si>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</si>
  <si>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</si>
  <si>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</si>
  <si>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</si>
  <si>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</si>
  <si>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</si>
  <si>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</si>
  <si>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</si>
  <si>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</si>
  <si>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</si>
  <si>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</si>
  <si>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</si>
  <si>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</si>
  <si>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</si>
  <si>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</si>
  <si>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</si>
  <si>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</si>
  <si>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</si>
  <si>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</si>
  <si>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</si>
  <si>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</si>
  <si>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</si>
  <si>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</si>
  <si>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</si>
  <si>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</si>
  <si>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</si>
  <si>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</si>
  <si>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</si>
  <si>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</si>
  <si>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</si>
  <si>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</si>
  <si>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</si>
  <si>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</si>
  <si>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</si>
  <si>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</si>
  <si>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</si>
  <si>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</si>
  <si>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</si>
  <si>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</si>
  <si>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</si>
  <si>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</si>
  <si>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</si>
  <si>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</si>
  <si>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</si>
  <si>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</si>
  <si>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</si>
  <si>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</si>
  <si>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</si>
  <si>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</si>
  <si>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</si>
  <si>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</si>
  <si>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</si>
  <si>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</si>
  <si>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</si>
  <si>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</si>
  <si>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</si>
  <si>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</si>
  <si>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</si>
  <si>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</si>
  <si>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</si>
  <si>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</si>
  <si>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</si>
  <si>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</si>
  <si>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</si>
  <si>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</si>
  <si>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</si>
  <si>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</si>
  <si>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</si>
  <si>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</si>
  <si>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</si>
  <si>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</si>
  <si>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</si>
  <si>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</si>
  <si>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</si>
  <si>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</si>
  <si>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</si>
  <si>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</si>
  <si>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</si>
  <si>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</si>
  <si>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</si>
  <si>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</si>
  <si>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</si>
  <si>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</si>
  <si>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</si>
  <si>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</si>
  <si>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</si>
  <si>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</si>
  <si>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</si>
  <si>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</si>
  <si>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</si>
  <si>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</si>
  <si>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</si>
  <si>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</si>
  <si>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</si>
  <si>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</si>
  <si>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</si>
  <si>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</si>
  <si>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</si>
  <si>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</si>
  <si>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</si>
  <si>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t>LANDET KVANTUM UKE 16</t>
  </si>
  <si>
    <t>LANDET KVANTUM T.O.M UKE 16</t>
  </si>
  <si>
    <t>LANDET KVANTUM T.O.M. UKE 16 2017</t>
  </si>
  <si>
    <r>
      <t xml:space="preserve">3 </t>
    </r>
    <r>
      <rPr>
        <sz val="9"/>
        <color theme="1"/>
        <rFont val="Calibri"/>
        <family val="2"/>
      </rPr>
      <t>Registrert rekreasjonsfiske utgjør 1 271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</si>
  <si>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</si>
  <si>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143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</si>
</sst>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H5" sqref="H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114</v>
      </c>
      <c r="G20" s="334" t="s">
        <v>115</v>
      </c>
      <c r="H20" s="334" t="s">
        <v>75</v>
      </c>
      <c r="I20" s="334" t="s">
        <v>64</v>
      </c>
      <c r="J20" s="33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487.0215</v>
      </c>
      <c r="G21" s="336">
        <f>G22+G23</f>
        <v>36507.461599999995</v>
      </c>
      <c r="H21" s="336"/>
      <c r="I21" s="336">
        <f>I23+I22</f>
        <v>74830.53839999999</v>
      </c>
      <c r="J21" s="337">
        <f>J23+J22</f>
        <v>35851.897499999999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486.55650000000003</v>
      </c>
      <c r="G22" s="338">
        <v>36282.917999999998</v>
      </c>
      <c r="H22" s="338"/>
      <c r="I22" s="338">
        <f>E22-G22</f>
        <v>74305.081999999995</v>
      </c>
      <c r="J22" s="339">
        <v>35567.883000000002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0.46500000000000002</v>
      </c>
      <c r="G23" s="340">
        <v>224.5436</v>
      </c>
      <c r="H23" s="340"/>
      <c r="I23" s="338">
        <f>E23-G23</f>
        <v>525.45640000000003</v>
      </c>
      <c r="J23" s="339">
        <v>284.0145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8519.9817000000003</v>
      </c>
      <c r="G24" s="336">
        <f>G25+G31+G32</f>
        <v>181712.92359999998</v>
      </c>
      <c r="H24" s="336"/>
      <c r="I24" s="336">
        <f>I25+I31+I32</f>
        <v>44937.076400000005</v>
      </c>
      <c r="J24" s="337">
        <f>J25+J31+J32</f>
        <v>196891.94284999999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6162.9866000000002</v>
      </c>
      <c r="G25" s="342">
        <f>G26+G27+G28+G29</f>
        <v>145021.99889999998</v>
      </c>
      <c r="H25" s="342"/>
      <c r="I25" s="342">
        <f>I26+I27+I28+I29+I30</f>
        <v>35724.001100000001</v>
      </c>
      <c r="J25" s="343">
        <f>J26+J27+J28+J29+J30</f>
        <v>159677.70514999999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2042.9268</v>
      </c>
      <c r="G26" s="344">
        <v>47439.051399999997</v>
      </c>
      <c r="H26" s="344"/>
      <c r="I26" s="344">
        <f>E26-G26+H26</f>
        <v>2320.9486000000034</v>
      </c>
      <c r="J26" s="345">
        <v>44094.491099999999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1176.9444000000001</v>
      </c>
      <c r="G27" s="344">
        <v>42861.942900000002</v>
      </c>
      <c r="H27" s="344"/>
      <c r="I27" s="344">
        <f>E27-G27+H27</f>
        <v>2046.0570999999982</v>
      </c>
      <c r="J27" s="345">
        <v>46028.132299999997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1625.7172</v>
      </c>
      <c r="G28" s="344">
        <v>33619.569100000001</v>
      </c>
      <c r="H28" s="344"/>
      <c r="I28" s="344">
        <f>E28-G28+H28</f>
        <v>8224.4308999999994</v>
      </c>
      <c r="J28" s="345">
        <v>41660.768600000003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4">
        <v>27034</v>
      </c>
      <c r="F29" s="344">
        <v>1317.3982000000001</v>
      </c>
      <c r="G29" s="344">
        <v>21101.4355</v>
      </c>
      <c r="H29" s="344"/>
      <c r="I29" s="344">
        <f>E29-G29+H29</f>
        <v>5932.5645000000004</v>
      </c>
      <c r="J29" s="345">
        <v>27894.313150000002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772.87249999999995</v>
      </c>
      <c r="G31" s="342">
        <v>13086.6306</v>
      </c>
      <c r="H31" s="417"/>
      <c r="I31" s="417">
        <f>E31-G31</f>
        <v>16515.3694</v>
      </c>
      <c r="J31" s="343">
        <v>12353.2304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1584.1226000000001</v>
      </c>
      <c r="G32" s="342">
        <f>G33</f>
        <v>23604.294099999999</v>
      </c>
      <c r="H32" s="344"/>
      <c r="I32" s="342">
        <f>I33+I34</f>
        <v>-7302.2940999999992</v>
      </c>
      <c r="J32" s="343">
        <f>J33</f>
        <v>24861.007300000001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2729.1226-F37</f>
        <v>1584.1226000000001</v>
      </c>
      <c r="G33" s="344">
        <f>27897.2941-G37</f>
        <v>23604.294099999999</v>
      </c>
      <c r="H33" s="344"/>
      <c r="I33" s="344">
        <f>E33-G33+H33</f>
        <v>-9402.2940999999992</v>
      </c>
      <c r="J33" s="345">
        <v>24861.007300000001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387.85050000000001</v>
      </c>
      <c r="G35" s="349">
        <v>2801.2350999999999</v>
      </c>
      <c r="H35" s="349"/>
      <c r="I35" s="378">
        <f t="shared" si="0"/>
        <v>1198.7649000000001</v>
      </c>
      <c r="J35" s="379">
        <v>2033.0799500000001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19.243500000000001</v>
      </c>
      <c r="G36" s="349">
        <v>439.1105</v>
      </c>
      <c r="H36" s="325"/>
      <c r="I36" s="378">
        <f t="shared" si="0"/>
        <v>263.8895</v>
      </c>
      <c r="J36" s="408">
        <v>391.12310000000002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1145</v>
      </c>
      <c r="G37" s="325">
        <v>4293</v>
      </c>
      <c r="H37" s="377"/>
      <c r="I37" s="378">
        <f t="shared" si="0"/>
        <v>-1293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127.6405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273</v>
      </c>
      <c r="H41" s="325"/>
      <c r="I41" s="378">
        <f t="shared" si="0"/>
        <v>-273</v>
      </c>
      <c r="J41" s="408">
        <v>210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10686.737700000001</v>
      </c>
      <c r="G42" s="199">
        <f>G21+G24+G35+G36+G37+G38+G41</f>
        <v>233026.73079999996</v>
      </c>
      <c r="H42" s="199">
        <f>H26+H27+H28+H29+H33</f>
        <v>0</v>
      </c>
      <c r="I42" s="307">
        <f>I21+I24+I35+I36+I37+I38+I39+I40+I41</f>
        <v>123164.2692</v>
      </c>
      <c r="J42" s="200">
        <f>J21+J24+J35+J36+J37+J38+J39+J40+J41</f>
        <v>242378.0434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16</v>
      </c>
      <c r="F58" s="196" t="str">
        <f>G20</f>
        <v>LANDET KVANTUM T.O.M UKE 16</v>
      </c>
      <c r="G58" s="196" t="str">
        <f>I20</f>
        <v>RESTKVOTER</v>
      </c>
      <c r="H58" s="197" t="str">
        <f>J20</f>
        <v>LANDET KVANTUM T.O.M. UKE 16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2.9272</v>
      </c>
      <c r="F59" s="355">
        <v>181.93819999999999</v>
      </c>
      <c r="G59" s="445">
        <f>D59-F59-F60</f>
        <v>4630.223</v>
      </c>
      <c r="H59" s="394">
        <v>129.68709999999999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>
        <v>28.065000000000001</v>
      </c>
      <c r="F60" s="401">
        <v>533.83879999999999</v>
      </c>
      <c r="G60" s="446"/>
      <c r="H60" s="357">
        <v>316.7971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/>
      <c r="F61" s="403">
        <v>29.369</v>
      </c>
      <c r="G61" s="411">
        <f>D61-F61</f>
        <v>170.631</v>
      </c>
      <c r="H61" s="306">
        <v>16.125900000000001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6.0129000000000001</v>
      </c>
      <c r="F62" s="355">
        <f>F63+F64+F65</f>
        <v>58.631299999999996</v>
      </c>
      <c r="G62" s="401">
        <f>D62-F62</f>
        <v>7960.3687</v>
      </c>
      <c r="H62" s="358">
        <f>H63+H64+H65</f>
        <v>38.531700000000001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3.9857</v>
      </c>
      <c r="F63" s="367">
        <v>17.426500000000001</v>
      </c>
      <c r="G63" s="367"/>
      <c r="H63" s="368">
        <v>12.309799999999999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2.0272000000000001</v>
      </c>
      <c r="F64" s="367">
        <v>30.546399999999998</v>
      </c>
      <c r="G64" s="367"/>
      <c r="H64" s="368">
        <v>12.310600000000001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/>
      <c r="F65" s="385">
        <v>10.6584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37.005099999999999</v>
      </c>
      <c r="F68" s="203">
        <f>F59+F60+F61+F62+F66+F67</f>
        <v>803.77730000000008</v>
      </c>
      <c r="G68" s="203">
        <f>D68-F68</f>
        <v>11421.2227</v>
      </c>
      <c r="H68" s="211">
        <f>H59+H60+H61+H62+H66+H67</f>
        <v>501.89400000000001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 t="s">
        <v>113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16</v>
      </c>
      <c r="G86" s="196" t="str">
        <f>G20</f>
        <v>LANDET KVANTUM T.O.M UKE 16</v>
      </c>
      <c r="H86" s="196" t="str">
        <f>I20</f>
        <v>RESTKVOTER</v>
      </c>
      <c r="I86" s="197" t="str">
        <f>J20</f>
        <v>LANDET KVANTUM T.O.M. UKE 16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339.80099999999999</v>
      </c>
      <c r="G87" s="336">
        <f>G88+G89</f>
        <v>25289.762999999999</v>
      </c>
      <c r="H87" s="336">
        <f>H88+H89</f>
        <v>12585.237000000001</v>
      </c>
      <c r="I87" s="337">
        <f>I88+I89</f>
        <v>27954.940500000001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36145</v>
      </c>
      <c r="E88" s="338">
        <v>37125</v>
      </c>
      <c r="F88" s="338">
        <v>339.80099999999999</v>
      </c>
      <c r="G88" s="338">
        <v>24923.630099999998</v>
      </c>
      <c r="H88" s="338">
        <f>E88-G88</f>
        <v>12201.369900000002</v>
      </c>
      <c r="I88" s="339">
        <v>27738.897400000002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/>
      <c r="G89" s="340">
        <v>366.13290000000001</v>
      </c>
      <c r="H89" s="340">
        <f>E89-G89</f>
        <v>383.86709999999999</v>
      </c>
      <c r="I89" s="341">
        <v>216.04310000000001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684.71419999999989</v>
      </c>
      <c r="G90" s="336">
        <f t="shared" si="1"/>
        <v>19423.617599999998</v>
      </c>
      <c r="H90" s="336">
        <f>H91+H96+H97</f>
        <v>54639.382400000002</v>
      </c>
      <c r="I90" s="337">
        <f t="shared" si="1"/>
        <v>22442.218799999999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632.59339999999997</v>
      </c>
      <c r="G91" s="342">
        <f t="shared" si="2"/>
        <v>13140.031799999999</v>
      </c>
      <c r="H91" s="342">
        <f>H92+H93+H94+H95</f>
        <v>43713.968200000003</v>
      </c>
      <c r="I91" s="343">
        <f t="shared" si="2"/>
        <v>15267.251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105.8802</v>
      </c>
      <c r="G92" s="344">
        <v>3587.7130000000002</v>
      </c>
      <c r="H92" s="344">
        <f t="shared" ref="H92:H100" si="3">E92-G92</f>
        <v>12926.287</v>
      </c>
      <c r="I92" s="345">
        <v>2721.8762999999999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112.6306</v>
      </c>
      <c r="G93" s="344">
        <v>4945.7052999999996</v>
      </c>
      <c r="H93" s="344">
        <f t="shared" si="3"/>
        <v>10681.2947</v>
      </c>
      <c r="I93" s="345">
        <v>4078.0394999999999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13141</v>
      </c>
      <c r="E94" s="344">
        <v>16606</v>
      </c>
      <c r="F94" s="344">
        <v>197.54329999999999</v>
      </c>
      <c r="G94" s="344">
        <v>3710.0282999999999</v>
      </c>
      <c r="H94" s="344">
        <f t="shared" si="3"/>
        <v>12895.9717</v>
      </c>
      <c r="I94" s="345">
        <v>5609.3064000000004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7261</v>
      </c>
      <c r="E95" s="344">
        <v>8107</v>
      </c>
      <c r="F95" s="344">
        <v>216.5393</v>
      </c>
      <c r="G95" s="344">
        <v>896.58519999999999</v>
      </c>
      <c r="H95" s="344">
        <f t="shared" si="3"/>
        <v>7210.4148000000005</v>
      </c>
      <c r="I95" s="345">
        <v>2858.0288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10835</v>
      </c>
      <c r="E96" s="342">
        <v>11124</v>
      </c>
      <c r="F96" s="342">
        <v>2.6105999999999998</v>
      </c>
      <c r="G96" s="342">
        <v>5232.8074999999999</v>
      </c>
      <c r="H96" s="342">
        <f t="shared" si="3"/>
        <v>5891.1925000000001</v>
      </c>
      <c r="I96" s="343">
        <v>6214.0172000000002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9">
        <v>4816</v>
      </c>
      <c r="E97" s="353">
        <v>6085</v>
      </c>
      <c r="F97" s="353">
        <v>49.510199999999998</v>
      </c>
      <c r="G97" s="353">
        <v>1050.7782999999999</v>
      </c>
      <c r="H97" s="353">
        <f t="shared" si="3"/>
        <v>5034.2217000000001</v>
      </c>
      <c r="I97" s="354">
        <v>960.95060000000001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11.7828</v>
      </c>
      <c r="H98" s="349">
        <f t="shared" si="3"/>
        <v>311.21719999999999</v>
      </c>
      <c r="I98" s="350">
        <v>25.375900000000001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4.4036999999999997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>
        <v>3</v>
      </c>
      <c r="G100" s="325">
        <v>96</v>
      </c>
      <c r="H100" s="325">
        <f t="shared" si="3"/>
        <v>-96</v>
      </c>
      <c r="I100" s="331">
        <v>61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1031.9188999999999</v>
      </c>
      <c r="G101" s="409">
        <f t="shared" si="4"/>
        <v>45121.163399999998</v>
      </c>
      <c r="H101" s="226">
        <f>H87+H90+H98+H99+H100</f>
        <v>67439.836599999995</v>
      </c>
      <c r="I101" s="200">
        <f>I87+I90+I98+I99+I100</f>
        <v>50783.535199999998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16</v>
      </c>
      <c r="G119" s="196" t="str">
        <f>G20</f>
        <v>LANDET KVANTUM T.O.M UKE 16</v>
      </c>
      <c r="H119" s="196" t="str">
        <f>I20</f>
        <v>RESTKVOTER</v>
      </c>
      <c r="I119" s="197" t="str">
        <f>J20</f>
        <v>LANDET KVANTUM T.O.M. UKE 16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614.63660000000004</v>
      </c>
      <c r="G120" s="237">
        <f t="shared" si="5"/>
        <v>24432.999</v>
      </c>
      <c r="H120" s="355">
        <f t="shared" si="5"/>
        <v>35638.001000000004</v>
      </c>
      <c r="I120" s="358">
        <f t="shared" si="5"/>
        <v>17526.405500000001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445.01960000000003</v>
      </c>
      <c r="G121" s="249">
        <v>19356.1865</v>
      </c>
      <c r="H121" s="359">
        <f>E121-G121</f>
        <v>28477.8135</v>
      </c>
      <c r="I121" s="360">
        <v>14276.879199999999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169.61699999999999</v>
      </c>
      <c r="G122" s="249">
        <v>5076.8125</v>
      </c>
      <c r="H122" s="359">
        <f>E122-G122</f>
        <v>6660.1875</v>
      </c>
      <c r="I122" s="360">
        <v>3249.5263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283.67739999999998</v>
      </c>
      <c r="G124" s="300">
        <v>1262.1316999999999</v>
      </c>
      <c r="H124" s="303">
        <f>E124-G124</f>
        <v>36663.868300000002</v>
      </c>
      <c r="I124" s="305">
        <v>1232.5291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1939.1274000000001</v>
      </c>
      <c r="G125" s="230">
        <f>G134+G131+G126</f>
        <v>30014.148800000003</v>
      </c>
      <c r="H125" s="363">
        <f>H126+H131+H134</f>
        <v>31702.851200000005</v>
      </c>
      <c r="I125" s="364">
        <f>I126+I131+I134</f>
        <v>21239.400900000001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1819.8759</v>
      </c>
      <c r="G126" s="391">
        <f>G127+G128+G130+G129</f>
        <v>23224.6391</v>
      </c>
      <c r="H126" s="365">
        <f>H127+H128+H129+H130</f>
        <v>22447.360900000003</v>
      </c>
      <c r="I126" s="366">
        <f>I127+I128+I129+I130</f>
        <v>15632.1927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78.985900000000001</v>
      </c>
      <c r="G127" s="245">
        <v>3838.9031</v>
      </c>
      <c r="H127" s="367">
        <f t="shared" ref="H127:H139" si="6">E127-G127</f>
        <v>10221.0969</v>
      </c>
      <c r="I127" s="368">
        <v>2724.5689000000002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287.63080000000002</v>
      </c>
      <c r="G128" s="245">
        <v>6389.6373000000003</v>
      </c>
      <c r="H128" s="367">
        <f t="shared" si="6"/>
        <v>6646.3626999999997</v>
      </c>
      <c r="I128" s="368">
        <v>4390.7353999999996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490.99</v>
      </c>
      <c r="G129" s="245">
        <v>6852.5538999999999</v>
      </c>
      <c r="H129" s="367">
        <f t="shared" si="6"/>
        <v>3675.4461000000001</v>
      </c>
      <c r="I129" s="368">
        <v>4358.1275999999998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962.26919999999996</v>
      </c>
      <c r="G130" s="245">
        <v>6143.5447999999997</v>
      </c>
      <c r="H130" s="367">
        <f t="shared" si="6"/>
        <v>1904.4552000000003</v>
      </c>
      <c r="I130" s="368">
        <v>4158.7608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14.2845</v>
      </c>
      <c r="G131" s="238">
        <v>4289.0673999999999</v>
      </c>
      <c r="H131" s="369">
        <f t="shared" si="6"/>
        <v>2770.9326000000001</v>
      </c>
      <c r="I131" s="370">
        <v>3600.7321000000002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14.2845</v>
      </c>
      <c r="G132" s="245">
        <v>4277.6098000000002</v>
      </c>
      <c r="H132" s="367">
        <f t="shared" si="6"/>
        <v>2282.3901999999998</v>
      </c>
      <c r="I132" s="368">
        <v>3598.8528999999999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11.457599999999729</v>
      </c>
      <c r="H133" s="367">
        <f t="shared" si="6"/>
        <v>488.54240000000027</v>
      </c>
      <c r="I133" s="368">
        <f>I131-I132</f>
        <v>1.87920000000031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90">
        <v>8985</v>
      </c>
      <c r="F134" s="262">
        <v>104.967</v>
      </c>
      <c r="G134" s="262">
        <v>2500.4423000000002</v>
      </c>
      <c r="H134" s="371">
        <f t="shared" si="6"/>
        <v>6484.5576999999994</v>
      </c>
      <c r="I134" s="372">
        <v>2006.4761000000001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/>
      <c r="G135" s="230">
        <v>12.058199999999999</v>
      </c>
      <c r="H135" s="392">
        <f t="shared" si="6"/>
        <v>111.9418</v>
      </c>
      <c r="I135" s="393">
        <v>5.1044999999999998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12.382999999999999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>
        <v>1</v>
      </c>
      <c r="G138" s="229">
        <v>201</v>
      </c>
      <c r="H138" s="239">
        <f t="shared" si="6"/>
        <v>-201</v>
      </c>
      <c r="I138" s="302">
        <v>86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2850.8244</v>
      </c>
      <c r="G139" s="188">
        <f>G120+G124+G125+G135+G136+G137+G138</f>
        <v>57922.337700000004</v>
      </c>
      <c r="H139" s="203">
        <f t="shared" si="6"/>
        <v>104165.6623</v>
      </c>
      <c r="I139" s="200">
        <f>I120+I124+I125+I135+I136+I137+I138</f>
        <v>42191.298999999999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16</v>
      </c>
      <c r="F158" s="70" t="str">
        <f>G20</f>
        <v>LANDET KVANTUM T.O.M UKE 16</v>
      </c>
      <c r="G158" s="70" t="str">
        <f>I20</f>
        <v>RESTKVOTER</v>
      </c>
      <c r="H158" s="93" t="str">
        <f>J20</f>
        <v>LANDET KVANTUM T.O.M. UKE 16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13.4826</v>
      </c>
      <c r="F159" s="185">
        <v>1548.1481000000001</v>
      </c>
      <c r="G159" s="185">
        <f>D159-F159</f>
        <v>17852.851900000001</v>
      </c>
      <c r="H159" s="223">
        <v>647.46389999999997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>
        <v>0.115</v>
      </c>
      <c r="F160" s="185">
        <v>1.2463</v>
      </c>
      <c r="G160" s="185">
        <f>D160-F160</f>
        <v>98.753699999999995</v>
      </c>
      <c r="H160" s="223">
        <v>1.992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13.5976</v>
      </c>
      <c r="F162" s="187">
        <f>SUM(F159:F161)</f>
        <v>1549.3944000000001</v>
      </c>
      <c r="G162" s="187">
        <f>D162-F162</f>
        <v>17964.605599999999</v>
      </c>
      <c r="H162" s="210">
        <f>SUM(H159:H161)</f>
        <v>649.45589999999993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106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16</v>
      </c>
      <c r="G178" s="70" t="str">
        <f>G20</f>
        <v>LANDET KVANTUM T.O.M UKE 16</v>
      </c>
      <c r="H178" s="70" t="str">
        <f>I20</f>
        <v>RESTKVOTER</v>
      </c>
      <c r="I178" s="93" t="str">
        <f>J20</f>
        <v>LANDET KVANTUM T.O.M. UKE 16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1138.7841999999998</v>
      </c>
      <c r="G179" s="231">
        <f t="shared" si="7"/>
        <v>13671.387699999999</v>
      </c>
      <c r="H179" s="310">
        <f t="shared" si="7"/>
        <v>30693.612300000001</v>
      </c>
      <c r="I179" s="315">
        <f>I180+I181+I182+I183</f>
        <v>15484.467699999999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1084.8771999999999</v>
      </c>
      <c r="G180" s="293">
        <v>12591.002399999999</v>
      </c>
      <c r="H180" s="308">
        <f t="shared" ref="H180:H185" si="8">E180-G180</f>
        <v>16217.997600000001</v>
      </c>
      <c r="I180" s="313">
        <v>13416.531999999999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477.1746</v>
      </c>
      <c r="H181" s="308">
        <f t="shared" si="8"/>
        <v>7020.8253999999997</v>
      </c>
      <c r="I181" s="313">
        <v>1318.1143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35.972999999999999</v>
      </c>
      <c r="G182" s="293">
        <v>526.88229999999999</v>
      </c>
      <c r="H182" s="308">
        <f t="shared" si="8"/>
        <v>1350.1177</v>
      </c>
      <c r="I182" s="313">
        <v>704.29700000000003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17.934000000000001</v>
      </c>
      <c r="G183" s="405">
        <v>76.328400000000002</v>
      </c>
      <c r="H183" s="406">
        <f t="shared" si="8"/>
        <v>6104.6715999999997</v>
      </c>
      <c r="I183" s="407">
        <v>45.5244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68.374600000000001</v>
      </c>
      <c r="G184" s="294">
        <v>170.7133</v>
      </c>
      <c r="H184" s="312">
        <f t="shared" si="8"/>
        <v>5329.2866999999997</v>
      </c>
      <c r="I184" s="317">
        <v>506.822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22.834499999999998</v>
      </c>
      <c r="G185" s="231">
        <f>G186+G187</f>
        <v>1588.549</v>
      </c>
      <c r="H185" s="310">
        <f t="shared" si="8"/>
        <v>6411.451</v>
      </c>
      <c r="I185" s="315">
        <f>I186+I187</f>
        <v>2577.7213000000002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1336.433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22.834499999999998</v>
      </c>
      <c r="G187" s="233">
        <v>742.12630000000001</v>
      </c>
      <c r="H187" s="311"/>
      <c r="I187" s="316">
        <v>1241.2882999999999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>
        <v>0.25919999999999999</v>
      </c>
      <c r="G188" s="294">
        <v>0.34320000000000001</v>
      </c>
      <c r="H188" s="312">
        <f>E188-G188</f>
        <v>9.6568000000000005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1.1411</v>
      </c>
      <c r="G189" s="232">
        <v>20.071100000000001</v>
      </c>
      <c r="H189" s="309">
        <f>E189-G189</f>
        <v>-20.071100000000001</v>
      </c>
      <c r="I189" s="314">
        <v>8.4650999999999996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1231.3935999999999</v>
      </c>
      <c r="G190" s="188">
        <f>G179+G184+G185+G188+G189</f>
        <v>15451.064299999996</v>
      </c>
      <c r="H190" s="203">
        <f>H179+H184+H185+H188+H189</f>
        <v>42423.935699999995</v>
      </c>
      <c r="I190" s="200">
        <f>I179+I184+I185+I188+I189</f>
        <v>18584.5209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16</v>
      </c>
      <c r="F207" s="70" t="str">
        <f>G20</f>
        <v>LANDET KVANTUM T.O.M UKE 16</v>
      </c>
      <c r="G207" s="70" t="str">
        <f>I20</f>
        <v>RESTKVOTER</v>
      </c>
      <c r="H207" s="93" t="str">
        <f>J20</f>
        <v>LANDET KVANTUM T.O.M. UKE 16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31.2407</v>
      </c>
      <c r="F208" s="185">
        <v>275.36020000000002</v>
      </c>
      <c r="G208" s="185">
        <f>D208-F208</f>
        <v>1324.6397999999999</v>
      </c>
      <c r="H208" s="223">
        <v>314.90019999999998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7.6112000000000002</v>
      </c>
      <c r="F209" s="185">
        <v>1456.2999</v>
      </c>
      <c r="G209" s="185">
        <f t="shared" ref="G209:G211" si="9">D209-F209</f>
        <v>3848.7001</v>
      </c>
      <c r="H209" s="223">
        <v>1130.6036999999999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38.851900000000001</v>
      </c>
      <c r="F212" s="187">
        <f>SUM(F208:F211)</f>
        <v>1732.2035000000001</v>
      </c>
      <c r="G212" s="187">
        <f>D212-F212</f>
        <v>5222.7965000000004</v>
      </c>
      <c r="H212" s="210">
        <f>H208+H209+H210+H211</f>
        <v>1450.2847999999999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tonn)&amp;R24.04.2018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UKE_16_2018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2018-04-24T07:05:47Z</dcterms:modified>
</cp:coreProperties>
</file>