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9"/>
  </bookViews>
  <sheets>
    <sheet name="UKE_26_2015" sheetId="1" r:id="rId1"/>
  </sheets>
  <definedNames>
    <definedName name="_xlnm.Print_Area" localSheetId="0">UKE_26_2015!$A$1:$L$217</definedName>
    <definedName name="Z_14D440E4_F18A_4F78_9989_38C1B133222D_.wvu.Cols" localSheetId="0" hidden="1">UKE_26_2015!#REF!</definedName>
    <definedName name="Z_14D440E4_F18A_4F78_9989_38C1B133222D_.wvu.PrintArea" localSheetId="0" hidden="1">UKE_26_2015!$B$1:$L$217</definedName>
    <definedName name="Z_14D440E4_F18A_4F78_9989_38C1B133222D_.wvu.Rows" localSheetId="0" hidden="1">UKE_26_2015!$329:$1048576,UKE_26_2015!$218:$328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214" i="1" l="1"/>
  <c r="E189" i="1"/>
  <c r="F189" i="1"/>
  <c r="E134" i="1"/>
  <c r="D92" i="1"/>
  <c r="F81" i="1"/>
  <c r="E33" i="1" l="1"/>
  <c r="E32" i="1"/>
  <c r="F33" i="1"/>
  <c r="H189" i="1" l="1"/>
  <c r="F134" i="1"/>
  <c r="H134" i="1"/>
  <c r="G42" i="1"/>
  <c r="F34" i="1"/>
  <c r="F32" i="1" l="1"/>
  <c r="H37" i="1" l="1"/>
  <c r="F30" i="1"/>
  <c r="G100" i="1" l="1"/>
  <c r="H63" i="1" l="1"/>
  <c r="H69" i="1" s="1"/>
  <c r="E25" i="1" l="1"/>
  <c r="G141" i="1"/>
  <c r="F63" i="1"/>
  <c r="H163" i="1" l="1"/>
  <c r="H214" i="1" l="1"/>
  <c r="G214" i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G123" i="1" s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I32" i="1"/>
  <c r="D32" i="1"/>
  <c r="H31" i="1"/>
  <c r="H30" i="1"/>
  <c r="H29" i="1"/>
  <c r="H28" i="1"/>
  <c r="H27" i="1"/>
  <c r="H26" i="1"/>
  <c r="I25" i="1"/>
  <c r="F25" i="1"/>
  <c r="D25" i="1"/>
  <c r="D24" i="1"/>
  <c r="D42" i="1" s="1"/>
  <c r="H23" i="1"/>
  <c r="H22" i="1"/>
  <c r="I21" i="1"/>
  <c r="F21" i="1"/>
  <c r="E21" i="1"/>
  <c r="D21" i="1"/>
  <c r="H14" i="1"/>
  <c r="F14" i="1"/>
  <c r="D14" i="1"/>
  <c r="D104" i="1" l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G142" i="1" s="1"/>
  <c r="H142" i="1"/>
  <c r="F104" i="1"/>
  <c r="G63" i="1"/>
  <c r="F24" i="1"/>
  <c r="F42" i="1" s="1"/>
  <c r="G180" i="1"/>
  <c r="G192" i="1" s="1"/>
  <c r="F142" i="1" l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<sst xmlns="http://schemas.openxmlformats.org/spreadsheetml/2006/main" count="233" uniqueCount="116">
  <si>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</si>
  <si>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</si>
  <si>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</si>
  <si>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</si>
  <si>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</si>
  <si>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</si>
  <si>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</si>
  <si>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</si>
  <si>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</si>
  <si>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</si>
  <si>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</si>
  <si>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</si>
  <si>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</si>
  <si>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</si>
  <si>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</si>
  <si>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</si>
  <si>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</si>
  <si>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</si>
  <si>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</si>
  <si>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</si>
  <si>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</si>
  <si>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</si>
  <si>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</si>
  <si>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</si>
  <si>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</si>
  <si>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</si>
  <si>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</si>
  <si>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</si>
  <si>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</si>
  <si>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</si>
  <si>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</si>
  <si>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</si>
  <si>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</si>
  <si>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</si>
  <si>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</si>
  <si>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</si>
  <si>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</si>
  <si>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</si>
  <si>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</si>
  <si>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</si>
  <si>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</si>
  <si>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</si>
  <si>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</si>
  <si>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</si>
  <si>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</si>
  <si>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</si>
  <si>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</si>
  <si>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</si>
  <si>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</si>
  <si>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</si>
  <si>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</si>
  <si>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</si>
  <si>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</si>
  <si>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</si>
  <si>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</si>
  <si>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</si>
  <si>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</si>
  <si>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</si>
  <si>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</si>
  <si>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</si>
  <si>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</si>
  <si>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</si>
  <si>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</si>
  <si>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</si>
  <si>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</si>
  <si>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</si>
  <si>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</si>
  <si>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</si>
  <si>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</si>
  <si>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</si>
  <si>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</si>
  <si>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</si>
  <si>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</si>
  <si>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</si>
  <si>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</si>
  <si>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</si>
  <si>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</si>
  <si>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</si>
  <si>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</si>
  <si>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</si>
  <si>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</si>
  <si>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</si>
  <si>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</si>
  <si>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</si>
  <si>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</si>
  <si>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</si>
  <si>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</si>
  <si>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</si>
  <si>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</si>
  <si>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</si>
  <si>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</si>
  <si>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</si>
  <si>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</si>
  <si>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</si>
  <si>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</si>
  <si>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</si>
  <si>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</si>
  <si>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</si>
  <si>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</si>
  <si>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</si>
  <si>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</si>
  <si>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</si>
  <si>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</si>
  <si>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</si>
  <si>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</si>
  <si>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</si>
  <si>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</si>
  <si>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</si>
  <si>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LANDET KVANTUM UKE 26</t>
  </si>
  <si>
    <t>LANDET KVANTUM T.O.M UKE 26</t>
  </si>
  <si>
    <t>LANDET KVANTUM T.O.M. UKE 26 2014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</si>
  <si>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</si>
  <si>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</si>
  <si>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31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</si>
  <si>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887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</si>
  <si>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136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</si>
</sst>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I212" sqref="I212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8" t="s">
        <v>96</v>
      </c>
      <c r="C2" s="429"/>
      <c r="D2" s="429"/>
      <c r="E2" s="429"/>
      <c r="F2" s="429"/>
      <c r="G2" s="429"/>
      <c r="H2" s="429"/>
      <c r="I2" s="429"/>
      <c r="J2" s="429"/>
      <c r="K2" s="430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7" t="s">
        <v>1</v>
      </c>
      <c r="C7" s="418"/>
      <c r="D7" s="418"/>
      <c r="E7" s="418"/>
      <c r="F7" s="418"/>
      <c r="G7" s="418"/>
      <c r="H7" s="418"/>
      <c r="I7" s="418"/>
      <c r="J7" s="418"/>
      <c r="K7" s="419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2" t="s">
        <v>2</v>
      </c>
      <c r="D9" s="413"/>
      <c r="E9" s="412" t="s">
        <v>21</v>
      </c>
      <c r="F9" s="413"/>
      <c r="G9" s="412" t="s">
        <v>22</v>
      </c>
      <c r="H9" s="413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4" t="s">
        <v>93</v>
      </c>
      <c r="D16" s="404"/>
      <c r="E16" s="404"/>
      <c r="F16" s="404"/>
      <c r="G16" s="404"/>
      <c r="H16" s="404"/>
      <c r="I16" s="404"/>
      <c r="J16" s="251"/>
      <c r="K16" s="154"/>
      <c r="L16" s="153"/>
    </row>
    <row r="17" spans="1:12" ht="13.5" customHeight="1" thickBot="1" x14ac:dyDescent="0.3">
      <c r="B17" s="155"/>
      <c r="C17" s="405"/>
      <c r="D17" s="405"/>
      <c r="E17" s="405"/>
      <c r="F17" s="405"/>
      <c r="G17" s="405"/>
      <c r="H17" s="405"/>
      <c r="I17" s="405"/>
      <c r="J17" s="252"/>
      <c r="K17" s="157"/>
      <c r="L17" s="146"/>
    </row>
    <row r="18" spans="1:12" ht="17.100000000000001" customHeight="1" x14ac:dyDescent="0.25">
      <c r="B18" s="414" t="s">
        <v>8</v>
      </c>
      <c r="C18" s="415"/>
      <c r="D18" s="415"/>
      <c r="E18" s="415"/>
      <c r="F18" s="415"/>
      <c r="G18" s="415"/>
      <c r="H18" s="415"/>
      <c r="I18" s="415"/>
      <c r="J18" s="415"/>
      <c r="K18" s="416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108</v>
      </c>
      <c r="F20" s="246" t="s">
        <v>109</v>
      </c>
      <c r="G20" s="246" t="s">
        <v>105</v>
      </c>
      <c r="H20" s="246" t="s">
        <v>80</v>
      </c>
      <c r="I20" s="247" t="s">
        <v>110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554</v>
      </c>
      <c r="F21" s="358">
        <f>F22+F23</f>
        <v>47531</v>
      </c>
      <c r="G21" s="358"/>
      <c r="H21" s="358">
        <f>H23+H22</f>
        <v>83146</v>
      </c>
      <c r="I21" s="343">
        <f>I23+I22</f>
        <v>54519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500</v>
      </c>
      <c r="F22" s="339">
        <v>46780</v>
      </c>
      <c r="G22" s="339"/>
      <c r="H22" s="339">
        <f>D22-F22</f>
        <v>83147</v>
      </c>
      <c r="I22" s="344">
        <v>53677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>
        <v>54</v>
      </c>
      <c r="F23" s="340">
        <v>751</v>
      </c>
      <c r="G23" s="340"/>
      <c r="H23" s="340">
        <f>D23-F23</f>
        <v>-1</v>
      </c>
      <c r="I23" s="345">
        <v>842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1892</v>
      </c>
      <c r="F24" s="338">
        <f>F25+F31+F32</f>
        <v>234786</v>
      </c>
      <c r="G24" s="338"/>
      <c r="H24" s="338">
        <f>H25+H31+H32</f>
        <v>30528</v>
      </c>
      <c r="I24" s="343">
        <f>I25+I31+I32</f>
        <v>271609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1207</v>
      </c>
      <c r="F25" s="341">
        <f>F26+F27+F28+F29</f>
        <v>196790</v>
      </c>
      <c r="G25" s="341"/>
      <c r="H25" s="341">
        <f>H26+H27+H28+H29+H30</f>
        <v>9322</v>
      </c>
      <c r="I25" s="346">
        <f>I26+I27+I28+I29+I30</f>
        <v>223871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135</v>
      </c>
      <c r="F26" s="383">
        <v>61266</v>
      </c>
      <c r="G26" s="385">
        <v>3771</v>
      </c>
      <c r="H26" s="300">
        <f>D26-F26+G26</f>
        <v>-4751</v>
      </c>
      <c r="I26" s="384">
        <v>71466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263</v>
      </c>
      <c r="F27" s="383">
        <v>51839</v>
      </c>
      <c r="G27" s="385">
        <v>2899</v>
      </c>
      <c r="H27" s="300">
        <f>D27-F27+G27</f>
        <v>1500</v>
      </c>
      <c r="I27" s="384">
        <v>58380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423</v>
      </c>
      <c r="F28" s="383">
        <v>49349</v>
      </c>
      <c r="G28" s="385">
        <v>3691</v>
      </c>
      <c r="H28" s="300">
        <f>D28-F28+G28</f>
        <v>5707</v>
      </c>
      <c r="I28" s="384">
        <v>57903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386</v>
      </c>
      <c r="F29" s="383">
        <v>34336</v>
      </c>
      <c r="G29" s="385">
        <v>1996</v>
      </c>
      <c r="H29" s="300">
        <f>D29-F29+G29</f>
        <v>2023</v>
      </c>
      <c r="I29" s="384">
        <v>36122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12357</v>
      </c>
      <c r="G30" s="300"/>
      <c r="H30" s="300">
        <f>D30-F30</f>
        <v>4843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602</v>
      </c>
      <c r="F31" s="341">
        <v>13370</v>
      </c>
      <c r="G31" s="341"/>
      <c r="H31" s="341">
        <f>D31-F31</f>
        <v>20617</v>
      </c>
      <c r="I31" s="346">
        <v>17136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83</v>
      </c>
      <c r="F32" s="341">
        <f>F33</f>
        <v>24626</v>
      </c>
      <c r="G32" s="341"/>
      <c r="H32" s="341">
        <f>H33+H34</f>
        <v>589</v>
      </c>
      <c r="I32" s="346">
        <f>I33</f>
        <v>30602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f>91-E37</f>
        <v>83</v>
      </c>
      <c r="F33" s="300">
        <f>24990-F37</f>
        <v>24626</v>
      </c>
      <c r="G33" s="300">
        <v>1528</v>
      </c>
      <c r="H33" s="300">
        <f>D33-F33+G33</f>
        <v>17</v>
      </c>
      <c r="I33" s="302">
        <v>30602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1528</v>
      </c>
      <c r="G34" s="342"/>
      <c r="H34" s="342">
        <f t="shared" ref="H34:H40" si="0">D34-F34</f>
        <v>572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100</v>
      </c>
      <c r="D35" s="327">
        <v>4000</v>
      </c>
      <c r="E35" s="301">
        <v>19</v>
      </c>
      <c r="F35" s="301">
        <v>3284</v>
      </c>
      <c r="G35" s="301"/>
      <c r="H35" s="301">
        <f>D35-F35</f>
        <v>716</v>
      </c>
      <c r="I35" s="303">
        <v>1499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101</v>
      </c>
      <c r="D37" s="327">
        <v>3000</v>
      </c>
      <c r="E37" s="301">
        <v>8</v>
      </c>
      <c r="F37" s="301">
        <v>364</v>
      </c>
      <c r="G37" s="301"/>
      <c r="H37" s="301">
        <f>D37-F37</f>
        <v>2636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102</v>
      </c>
      <c r="D38" s="327">
        <v>7000</v>
      </c>
      <c r="E38" s="301">
        <v>8</v>
      </c>
      <c r="F38" s="301">
        <v>7000</v>
      </c>
      <c r="G38" s="301"/>
      <c r="H38" s="301">
        <f t="shared" si="0"/>
        <v>0</v>
      </c>
      <c r="I38" s="303">
        <v>887</v>
      </c>
      <c r="J38" s="324"/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103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/>
      <c r="F41" s="359">
        <v>181</v>
      </c>
      <c r="G41" s="359"/>
      <c r="H41" s="359">
        <f>D41-F41</f>
        <v>-181</v>
      </c>
      <c r="I41" s="303">
        <v>590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2481</v>
      </c>
      <c r="F42" s="249">
        <f>F21+F24+F35+F36+F37+F38+F39+F40+F41</f>
        <v>293762</v>
      </c>
      <c r="G42" s="249">
        <f>G26+G27+G28+G29+G33</f>
        <v>13885</v>
      </c>
      <c r="H42" s="249">
        <f>H21+H24+H35+H36+H37+H38+H39+H40+H41</f>
        <v>121158</v>
      </c>
      <c r="I42" s="263">
        <f>I21+I24+I35+I36+I37+I38+I39+I40+I41</f>
        <v>329284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7" t="s">
        <v>1</v>
      </c>
      <c r="C50" s="418"/>
      <c r="D50" s="418"/>
      <c r="E50" s="418"/>
      <c r="F50" s="418"/>
      <c r="G50" s="418"/>
      <c r="H50" s="418"/>
      <c r="I50" s="418"/>
      <c r="J50" s="418"/>
      <c r="K50" s="419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2" t="s">
        <v>2</v>
      </c>
      <c r="D52" s="40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4" t="s">
        <v>8</v>
      </c>
      <c r="C58" s="415"/>
      <c r="D58" s="415"/>
      <c r="E58" s="415"/>
      <c r="F58" s="415"/>
      <c r="G58" s="415"/>
      <c r="H58" s="415"/>
      <c r="I58" s="415"/>
      <c r="J58" s="415"/>
      <c r="K58" s="416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26</v>
      </c>
      <c r="F59" s="246" t="str">
        <f>F20</f>
        <v>LANDET KVANTUM T.O.M UKE 26</v>
      </c>
      <c r="G59" s="246" t="str">
        <f>H20</f>
        <v>RESTKVOTER</v>
      </c>
      <c r="H59" s="247" t="str">
        <f>I20</f>
        <v>LANDET KVANTUM T.O.M. UKE 26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1"/>
      <c r="E60" s="358">
        <v>20</v>
      </c>
      <c r="F60" s="358">
        <v>446</v>
      </c>
      <c r="G60" s="426"/>
      <c r="H60" s="343">
        <v>482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2"/>
      <c r="E61" s="350">
        <v>52</v>
      </c>
      <c r="F61" s="350">
        <v>622</v>
      </c>
      <c r="G61" s="426"/>
      <c r="H61" s="361">
        <v>736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3"/>
      <c r="E62" s="351"/>
      <c r="F62" s="351">
        <v>72</v>
      </c>
      <c r="G62" s="427"/>
      <c r="H62" s="362">
        <v>89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305</v>
      </c>
      <c r="F63" s="287">
        <f>F64+F65+F66</f>
        <v>3288</v>
      </c>
      <c r="G63" s="287">
        <f>D63-F63</f>
        <v>2412</v>
      </c>
      <c r="H63" s="289">
        <f>H64+H65+H66</f>
        <v>2893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180</v>
      </c>
      <c r="F64" s="383">
        <v>1318</v>
      </c>
      <c r="G64" s="360"/>
      <c r="H64" s="384">
        <v>1360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93</v>
      </c>
      <c r="F65" s="383">
        <v>1449</v>
      </c>
      <c r="G65" s="360"/>
      <c r="H65" s="384">
        <v>1247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32</v>
      </c>
      <c r="F66" s="383">
        <v>521</v>
      </c>
      <c r="G66" s="390"/>
      <c r="H66" s="384">
        <v>286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5</v>
      </c>
      <c r="G67" s="288">
        <f>D67-F67</f>
        <v>118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19</v>
      </c>
      <c r="F68" s="288">
        <v>103</v>
      </c>
      <c r="G68" s="288"/>
      <c r="H68" s="291">
        <v>103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396</v>
      </c>
      <c r="F69" s="253">
        <f>F60+F61+F62+F63+F67+F68</f>
        <v>4536</v>
      </c>
      <c r="G69" s="253">
        <f>D69-F69</f>
        <v>5139</v>
      </c>
      <c r="H69" s="263">
        <f>H60+H61+H62+H63+H67+H68</f>
        <v>4303.8472000000002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4"/>
      <c r="D70" s="424"/>
      <c r="E70" s="424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7" t="s">
        <v>1</v>
      </c>
      <c r="C75" s="418"/>
      <c r="D75" s="418"/>
      <c r="E75" s="418"/>
      <c r="F75" s="418"/>
      <c r="G75" s="418"/>
      <c r="H75" s="418"/>
      <c r="I75" s="418"/>
      <c r="J75" s="418"/>
      <c r="K75" s="419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2" t="s">
        <v>2</v>
      </c>
      <c r="D77" s="413"/>
      <c r="E77" s="412" t="s">
        <v>21</v>
      </c>
      <c r="F77" s="420"/>
      <c r="G77" s="412" t="s">
        <v>22</v>
      </c>
      <c r="H77" s="413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111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5" t="s">
        <v>112</v>
      </c>
      <c r="D83" s="425"/>
      <c r="E83" s="425"/>
      <c r="F83" s="425"/>
      <c r="G83" s="425"/>
      <c r="H83" s="425"/>
      <c r="I83" s="254"/>
      <c r="J83" s="146"/>
      <c r="K83" s="148"/>
      <c r="L83" s="146"/>
    </row>
    <row r="84" spans="1:12" ht="6" customHeight="1" thickBot="1" x14ac:dyDescent="0.3">
      <c r="B84" s="147"/>
      <c r="C84" s="425"/>
      <c r="D84" s="425"/>
      <c r="E84" s="425"/>
      <c r="F84" s="425"/>
      <c r="G84" s="425"/>
      <c r="H84" s="425"/>
      <c r="I84" s="146"/>
      <c r="J84" s="146"/>
      <c r="K84" s="148"/>
      <c r="L84" s="146"/>
    </row>
    <row r="85" spans="1:12" ht="14.1" customHeight="1" x14ac:dyDescent="0.25">
      <c r="B85" s="414" t="s">
        <v>8</v>
      </c>
      <c r="C85" s="415"/>
      <c r="D85" s="415"/>
      <c r="E85" s="415"/>
      <c r="F85" s="415"/>
      <c r="G85" s="415"/>
      <c r="H85" s="415"/>
      <c r="I85" s="415"/>
      <c r="J85" s="415"/>
      <c r="K85" s="416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26</v>
      </c>
      <c r="F87" s="246" t="str">
        <f>F20</f>
        <v>LANDET KVANTUM T.O.M UKE 26</v>
      </c>
      <c r="G87" s="246" t="str">
        <f>H20</f>
        <v>RESTKVOTER</v>
      </c>
      <c r="H87" s="247" t="str">
        <f>I20</f>
        <v>LANDET KVANTUM T.O.M. UKE 26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41057</v>
      </c>
      <c r="E88" s="370">
        <f>E90+E89</f>
        <v>10</v>
      </c>
      <c r="F88" s="370">
        <f>F89+F90</f>
        <v>14619</v>
      </c>
      <c r="G88" s="370">
        <f>G89+G90</f>
        <v>26438</v>
      </c>
      <c r="H88" s="289">
        <f>H89+H90</f>
        <v>13388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40307</v>
      </c>
      <c r="E89" s="363">
        <v>3</v>
      </c>
      <c r="F89" s="363">
        <v>14030</v>
      </c>
      <c r="G89" s="363">
        <f>D89-F89</f>
        <v>26277</v>
      </c>
      <c r="H89" s="308">
        <v>12833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>
        <v>7</v>
      </c>
      <c r="F90" s="364">
        <v>589</v>
      </c>
      <c r="G90" s="364">
        <f>D90-F90</f>
        <v>161</v>
      </c>
      <c r="H90" s="309">
        <v>555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66989</v>
      </c>
      <c r="E91" s="365">
        <f>E92+E98+E99</f>
        <v>705</v>
      </c>
      <c r="F91" s="365">
        <f>F92+F98+F99</f>
        <v>29373</v>
      </c>
      <c r="G91" s="365">
        <f>G92+G98+G99</f>
        <v>37616</v>
      </c>
      <c r="H91" s="348">
        <f>H92+H98+H99</f>
        <v>29136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49572</v>
      </c>
      <c r="E92" s="366">
        <f>E93+E94+E95+E96+E97</f>
        <v>589</v>
      </c>
      <c r="F92" s="366">
        <f>F93+F94+F95+F96+F97</f>
        <v>22953</v>
      </c>
      <c r="G92" s="366">
        <f>G93+G94+G95+G96+G97</f>
        <v>26619</v>
      </c>
      <c r="H92" s="310">
        <f>H93+H94+H96+H97</f>
        <v>23272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11899</v>
      </c>
      <c r="E93" s="383">
        <v>222</v>
      </c>
      <c r="F93" s="383">
        <v>3298</v>
      </c>
      <c r="G93" s="367">
        <f>D93-F93</f>
        <v>8601</v>
      </c>
      <c r="H93" s="384">
        <v>3063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10969</v>
      </c>
      <c r="E94" s="383">
        <v>150</v>
      </c>
      <c r="F94" s="383">
        <v>6747</v>
      </c>
      <c r="G94" s="367">
        <f t="shared" ref="G94:G100" si="1">D94-F94</f>
        <v>4222</v>
      </c>
      <c r="H94" s="384">
        <v>5822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14624</v>
      </c>
      <c r="E96" s="383">
        <v>157</v>
      </c>
      <c r="F96" s="383">
        <v>8037</v>
      </c>
      <c r="G96" s="367">
        <f t="shared" si="1"/>
        <v>6587</v>
      </c>
      <c r="H96" s="384">
        <v>8493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8080</v>
      </c>
      <c r="E97" s="383">
        <v>60</v>
      </c>
      <c r="F97" s="383">
        <v>4871</v>
      </c>
      <c r="G97" s="367">
        <f t="shared" si="1"/>
        <v>3209</v>
      </c>
      <c r="H97" s="384">
        <v>5894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12058</v>
      </c>
      <c r="E98" s="366">
        <v>38</v>
      </c>
      <c r="F98" s="366">
        <v>4583</v>
      </c>
      <c r="G98" s="366">
        <f t="shared" si="1"/>
        <v>7475</v>
      </c>
      <c r="H98" s="310">
        <v>4871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5359</v>
      </c>
      <c r="E99" s="368">
        <v>78</v>
      </c>
      <c r="F99" s="368">
        <v>1837</v>
      </c>
      <c r="G99" s="368">
        <f t="shared" si="1"/>
        <v>3522</v>
      </c>
      <c r="H99" s="311">
        <v>993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33</v>
      </c>
      <c r="G100" s="369">
        <f t="shared" si="1"/>
        <v>515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/>
      <c r="F102" s="369">
        <v>300</v>
      </c>
      <c r="G102" s="369"/>
      <c r="H102" s="291">
        <v>31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>
        <v>1</v>
      </c>
      <c r="F103" s="369">
        <v>44</v>
      </c>
      <c r="G103" s="369">
        <f>D103-F103</f>
        <v>-44</v>
      </c>
      <c r="H103" s="291">
        <v>16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109824</v>
      </c>
      <c r="E104" s="371">
        <f>E88+E91+E100+E102+E103</f>
        <v>716</v>
      </c>
      <c r="F104" s="371">
        <f>F88+F91+F100+F102+F103</f>
        <v>44369</v>
      </c>
      <c r="G104" s="371">
        <f>G88+G91+G100+G101+G102+G103</f>
        <v>65455</v>
      </c>
      <c r="H104" s="250">
        <f>H88+H91+H100+H102+H103</f>
        <v>42625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113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7" t="s">
        <v>1</v>
      </c>
      <c r="C111" s="418"/>
      <c r="D111" s="418"/>
      <c r="E111" s="418"/>
      <c r="F111" s="418"/>
      <c r="G111" s="418"/>
      <c r="H111" s="418"/>
      <c r="I111" s="418"/>
      <c r="J111" s="418"/>
      <c r="K111" s="419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2" t="s">
        <v>2</v>
      </c>
      <c r="D113" s="413"/>
      <c r="E113" s="412" t="s">
        <v>21</v>
      </c>
      <c r="F113" s="413"/>
      <c r="G113" s="412" t="s">
        <v>22</v>
      </c>
      <c r="H113" s="413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4" t="s">
        <v>8</v>
      </c>
      <c r="C120" s="415"/>
      <c r="D120" s="415"/>
      <c r="E120" s="415"/>
      <c r="F120" s="415"/>
      <c r="G120" s="415"/>
      <c r="H120" s="415"/>
      <c r="I120" s="415"/>
      <c r="J120" s="415"/>
      <c r="K120" s="416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26</v>
      </c>
      <c r="F122" s="246" t="str">
        <f>F20</f>
        <v>LANDET KVANTUM T.O.M UKE 26</v>
      </c>
      <c r="G122" s="246" t="str">
        <f>H20</f>
        <v>RESTKVOTER</v>
      </c>
      <c r="H122" s="247" t="str">
        <f>I20</f>
        <v>LANDET KVANTUM T.O.M. UKE 26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7</v>
      </c>
      <c r="F123" s="287">
        <f>F124+F125+F126</f>
        <v>28789</v>
      </c>
      <c r="G123" s="287">
        <f>G124+G125+G126</f>
        <v>9484</v>
      </c>
      <c r="H123" s="289">
        <f>H124+H125+H126</f>
        <v>27728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>
        <v>5</v>
      </c>
      <c r="F124" s="304">
        <v>25120</v>
      </c>
      <c r="G124" s="304">
        <f>D124-F124</f>
        <v>5498</v>
      </c>
      <c r="H124" s="308">
        <v>22643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>
        <v>2</v>
      </c>
      <c r="F125" s="304">
        <v>3669</v>
      </c>
      <c r="G125" s="304">
        <f>D125-F125</f>
        <v>3486</v>
      </c>
      <c r="H125" s="308">
        <v>5085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69</v>
      </c>
      <c r="F127" s="312">
        <v>22953</v>
      </c>
      <c r="G127" s="312">
        <f>D127-F127</f>
        <v>2907</v>
      </c>
      <c r="H127" s="315">
        <v>21478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237</v>
      </c>
      <c r="F128" s="301">
        <f>F137+F134+F129</f>
        <v>28073</v>
      </c>
      <c r="G128" s="301">
        <f>D128-F128</f>
        <v>11234</v>
      </c>
      <c r="H128" s="303">
        <f>H129+H134+H137</f>
        <v>26007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146</v>
      </c>
      <c r="F129" s="313">
        <f>F130+F131+F133+F132</f>
        <v>20084</v>
      </c>
      <c r="G129" s="313">
        <f>G130+G131+G132+G133</f>
        <v>9396</v>
      </c>
      <c r="H129" s="316">
        <f>H130+H131+H132+H133</f>
        <v>19308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66</v>
      </c>
      <c r="F130" s="383">
        <v>2689</v>
      </c>
      <c r="G130" s="300">
        <f t="shared" ref="G130:G133" si="2">D130-F130</f>
        <v>5654</v>
      </c>
      <c r="H130" s="384">
        <v>1754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25</v>
      </c>
      <c r="F131" s="383">
        <v>5862</v>
      </c>
      <c r="G131" s="300">
        <f t="shared" si="2"/>
        <v>1803</v>
      </c>
      <c r="H131" s="384">
        <v>6247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37</v>
      </c>
      <c r="F132" s="383">
        <v>5968</v>
      </c>
      <c r="G132" s="300">
        <f t="shared" si="2"/>
        <v>1667</v>
      </c>
      <c r="H132" s="384">
        <v>6052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18</v>
      </c>
      <c r="F133" s="383">
        <v>5565</v>
      </c>
      <c r="G133" s="300">
        <f t="shared" si="2"/>
        <v>272</v>
      </c>
      <c r="H133" s="384">
        <v>5255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>
        <f>E135</f>
        <v>1</v>
      </c>
      <c r="F134" s="306">
        <f>F135</f>
        <v>5145</v>
      </c>
      <c r="G134" s="306">
        <f>D134-F134</f>
        <v>-821</v>
      </c>
      <c r="H134" s="310">
        <f>H135</f>
        <v>4200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>
        <v>1</v>
      </c>
      <c r="F135" s="314">
        <v>5145</v>
      </c>
      <c r="G135" s="314"/>
      <c r="H135" s="317">
        <v>4200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90</v>
      </c>
      <c r="F137" s="307">
        <v>2844</v>
      </c>
      <c r="G137" s="307">
        <f>D137-F137</f>
        <v>2659</v>
      </c>
      <c r="H137" s="311">
        <v>2499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10</v>
      </c>
      <c r="F139" s="288">
        <v>2000</v>
      </c>
      <c r="G139" s="288">
        <f>D139-F139</f>
        <v>0</v>
      </c>
      <c r="H139" s="291">
        <v>123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300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3</v>
      </c>
      <c r="F141" s="288">
        <v>54</v>
      </c>
      <c r="G141" s="288">
        <f>D141-F141</f>
        <v>-54</v>
      </c>
      <c r="H141" s="291">
        <v>204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326</v>
      </c>
      <c r="F142" s="253">
        <f>F123+F127+F128+F138+F139+F140+F141</f>
        <v>81873.089500000002</v>
      </c>
      <c r="G142" s="253">
        <f>G123+G127+G128+G138+G139+G140+G141</f>
        <v>24076.910500000002</v>
      </c>
      <c r="H142" s="250">
        <f>H123+H127+H128+H138+H139+H140+H141</f>
        <v>75845.403699999995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02" t="s">
        <v>2</v>
      </c>
      <c r="D151" s="403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26</v>
      </c>
      <c r="F159" s="81" t="str">
        <f>F20</f>
        <v>LANDET KVANTUM T.O.M UKE 26</v>
      </c>
      <c r="G159" s="81" t="str">
        <f>H20</f>
        <v>RESTKVOTER</v>
      </c>
      <c r="H159" s="108" t="str">
        <f>I20</f>
        <v>LANDET KVANTUM T.O.M. UKE 26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>
        <v>566</v>
      </c>
      <c r="F160" s="233">
        <v>9764</v>
      </c>
      <c r="G160" s="233">
        <f>D160-F160</f>
        <v>9323</v>
      </c>
      <c r="H160" s="285">
        <v>3827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5</v>
      </c>
      <c r="G161" s="233">
        <f>D161-F161</f>
        <v>495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566</v>
      </c>
      <c r="F163" s="235">
        <f>SUM(F160:F162)</f>
        <v>9769</v>
      </c>
      <c r="G163" s="235">
        <f>D163-F163</f>
        <v>9831</v>
      </c>
      <c r="H163" s="262">
        <f>SUM(H160:H162)</f>
        <v>3833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9" t="s">
        <v>1</v>
      </c>
      <c r="C166" s="410"/>
      <c r="D166" s="410"/>
      <c r="E166" s="410"/>
      <c r="F166" s="410"/>
      <c r="G166" s="410"/>
      <c r="H166" s="410"/>
      <c r="I166" s="410"/>
      <c r="J166" s="410"/>
      <c r="K166" s="41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2" t="s">
        <v>2</v>
      </c>
      <c r="D168" s="403"/>
      <c r="E168" s="402" t="s">
        <v>61</v>
      </c>
      <c r="F168" s="403"/>
      <c r="G168" s="402" t="s">
        <v>62</v>
      </c>
      <c r="H168" s="40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6" t="s">
        <v>8</v>
      </c>
      <c r="C177" s="407"/>
      <c r="D177" s="407"/>
      <c r="E177" s="407"/>
      <c r="F177" s="407"/>
      <c r="G177" s="407"/>
      <c r="H177" s="407"/>
      <c r="I177" s="407"/>
      <c r="J177" s="407"/>
      <c r="K177" s="40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26</v>
      </c>
      <c r="F179" s="81" t="str">
        <f>F20</f>
        <v>LANDET KVANTUM T.O.M UKE 26</v>
      </c>
      <c r="G179" s="81" t="str">
        <f>H20</f>
        <v>RESTKVOTER</v>
      </c>
      <c r="H179" s="108" t="str">
        <f>I20</f>
        <v>LANDET KVANTUM T.O.M. UKE 26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146</v>
      </c>
      <c r="F180" s="379">
        <f>F181+F182+F183+F184+F185</f>
        <v>16987</v>
      </c>
      <c r="G180" s="379">
        <f>G181+G182+G183+G184+G185</f>
        <v>3246</v>
      </c>
      <c r="H180" s="394">
        <f>H181+H182+H183+H184+H185</f>
        <v>18801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12950</v>
      </c>
      <c r="G181" s="376">
        <f t="shared" ref="G181:G187" si="3">D181-F181</f>
        <v>-1830</v>
      </c>
      <c r="H181" s="395">
        <v>16611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/>
      <c r="F182" s="386">
        <v>1432</v>
      </c>
      <c r="G182" s="376">
        <f t="shared" si="3"/>
        <v>1462</v>
      </c>
      <c r="H182" s="395">
        <v>612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73</v>
      </c>
      <c r="F183" s="386">
        <v>1872</v>
      </c>
      <c r="G183" s="376">
        <f t="shared" si="3"/>
        <v>-442</v>
      </c>
      <c r="H183" s="395">
        <v>871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73</v>
      </c>
      <c r="F184" s="386">
        <v>733</v>
      </c>
      <c r="G184" s="376">
        <f t="shared" si="3"/>
        <v>3956</v>
      </c>
      <c r="H184" s="395">
        <v>707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>
        <v>143</v>
      </c>
      <c r="F186" s="378">
        <v>3747</v>
      </c>
      <c r="G186" s="378">
        <f t="shared" si="3"/>
        <v>1753</v>
      </c>
      <c r="H186" s="397">
        <v>1691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44</v>
      </c>
      <c r="F187" s="379">
        <v>2785</v>
      </c>
      <c r="G187" s="379">
        <f t="shared" si="3"/>
        <v>5215</v>
      </c>
      <c r="H187" s="394">
        <v>1096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>
        <v>24</v>
      </c>
      <c r="F188" s="376">
        <v>1702</v>
      </c>
      <c r="G188" s="376"/>
      <c r="H188" s="398">
        <v>177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20</v>
      </c>
      <c r="F189" s="381">
        <f>F187-F188</f>
        <v>1083</v>
      </c>
      <c r="G189" s="381"/>
      <c r="H189" s="399">
        <f>H187-H188</f>
        <v>919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>
        <v>4</v>
      </c>
      <c r="F191" s="352">
        <v>25</v>
      </c>
      <c r="G191" s="352">
        <f>D191-F191</f>
        <v>-25</v>
      </c>
      <c r="H191" s="397">
        <v>25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337</v>
      </c>
      <c r="F192" s="253">
        <f>F180+F186+F187+F190+F191</f>
        <v>23546.733700000001</v>
      </c>
      <c r="G192" s="253">
        <f>G180+G186+G187+G190+G191</f>
        <v>10197.266299999999</v>
      </c>
      <c r="H192" s="401">
        <f>H180+H186+H187+H190+H191</f>
        <v>21614.015800000001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9" t="s">
        <v>1</v>
      </c>
      <c r="C197" s="410"/>
      <c r="D197" s="410"/>
      <c r="E197" s="410"/>
      <c r="F197" s="410"/>
      <c r="G197" s="410"/>
      <c r="H197" s="410"/>
      <c r="I197" s="410"/>
      <c r="J197" s="410"/>
      <c r="K197" s="41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2" t="s">
        <v>2</v>
      </c>
      <c r="D199" s="40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6" t="s">
        <v>8</v>
      </c>
      <c r="C207" s="407"/>
      <c r="D207" s="407"/>
      <c r="E207" s="407"/>
      <c r="F207" s="407"/>
      <c r="G207" s="407"/>
      <c r="H207" s="407"/>
      <c r="I207" s="407"/>
      <c r="J207" s="407"/>
      <c r="K207" s="40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26</v>
      </c>
      <c r="F209" s="81" t="str">
        <f>F20</f>
        <v>LANDET KVANTUM T.O.M UKE 26</v>
      </c>
      <c r="G209" s="81" t="str">
        <f>H20</f>
        <v>RESTKVOTER</v>
      </c>
      <c r="H209" s="108" t="str">
        <f>I20</f>
        <v>LANDET KVANTUM T.O.M. UKE 26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11</v>
      </c>
      <c r="F210" s="233">
        <v>527</v>
      </c>
      <c r="G210" s="233"/>
      <c r="H210" s="285">
        <v>531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102</v>
      </c>
      <c r="F211" s="233">
        <v>1347</v>
      </c>
      <c r="G211" s="233"/>
      <c r="H211" s="285">
        <v>1257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2</v>
      </c>
      <c r="F213" s="234">
        <v>29</v>
      </c>
      <c r="G213" s="234"/>
      <c r="H213" s="286">
        <v>24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115</v>
      </c>
      <c r="F214" s="235">
        <f>SUM(F210:F213)</f>
        <v>1908.8515</v>
      </c>
      <c r="G214" s="235">
        <f>D214-F214</f>
        <v>3266.1485000000002</v>
      </c>
      <c r="H214" s="262">
        <f>H210+H211+H212+H213</f>
        <v>1813.2322999999999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tonn)&amp;R30.06.2015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UKE_26_2015</vt:lpstr>
      <vt:lpstr>UKE_26_2015!Utskriftsområde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2015-06-30T10:48:25Z</cp:lastPrinted>
  <dcterms:created xsi:type="dcterms:W3CDTF">2011-07-06T12:13:20Z</dcterms:created>
  <dcterms:modified xsi:type="dcterms:W3CDTF">2015-06-30T11:01:06Z</dcterms:modified>
</cp:coreProperties>
</file>