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1_2014" sheetId="1" r:id="rId1"/>
  </sheets>
  <definedNames>
    <definedName name="Z_14D440E4_F18A_4F78_9989_38C1B133222D_.wvu.Cols" localSheetId="0" hidden="1">UKE_31_2014!#REF!</definedName>
    <definedName name="Z_14D440E4_F18A_4F78_9989_38C1B133222D_.wvu.PrintArea" localSheetId="0" hidden="1">UKE_31_2014!$B$1:$K$204</definedName>
    <definedName name="Z_14D440E4_F18A_4F78_9989_38C1B133222D_.wvu.Rows" localSheetId="0" hidden="1">UKE_31_2014!$316:$1048576,UKE_31_2014!$205:$315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25" i="1"/>
  <c r="F33"/>
  <c r="E133"/>
  <c r="E32"/>
  <c r="F34"/>
  <c r="H164"/>
  <c r="H176" s="1"/>
  <c r="H173"/>
  <c r="H133"/>
  <c r="H201"/>
  <c r="F201" l="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F91"/>
  <c r="E91"/>
  <c r="E90" s="1"/>
  <c r="D91"/>
  <c r="G89"/>
  <c r="G88"/>
  <c r="H87"/>
  <c r="F87"/>
  <c r="E87"/>
  <c r="D87"/>
  <c r="H86"/>
  <c r="G86"/>
  <c r="F86"/>
  <c r="E86"/>
  <c r="H80"/>
  <c r="F80"/>
  <c r="D80"/>
  <c r="F90" l="1"/>
  <c r="G91"/>
  <c r="G90" s="1"/>
  <c r="D90"/>
  <c r="G87"/>
  <c r="H102"/>
  <c r="G66"/>
  <c r="H62"/>
  <c r="H68" s="1"/>
  <c r="F62"/>
  <c r="E62"/>
  <c r="E68" s="1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I32"/>
  <c r="F32"/>
  <c r="D32"/>
  <c r="H31"/>
  <c r="H34" l="1"/>
  <c r="H32" s="1"/>
  <c r="G68"/>
  <c r="F30"/>
  <c r="H29"/>
  <c r="H28"/>
  <c r="H27"/>
  <c r="H26"/>
  <c r="I25"/>
  <c r="H30" l="1"/>
  <c r="H25" s="1"/>
  <c r="F25"/>
  <c r="D25"/>
  <c r="I24"/>
  <c r="H24" l="1"/>
  <c r="F24"/>
  <c r="E24"/>
  <c r="H23"/>
  <c r="H22"/>
  <c r="I21"/>
  <c r="I41" s="1"/>
  <c r="F21"/>
  <c r="E21"/>
  <c r="D21"/>
  <c r="H14"/>
  <c r="F14"/>
  <c r="D14"/>
  <c r="E41" l="1"/>
  <c r="H21"/>
  <c r="H41" s="1"/>
  <c r="F4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<sst xmlns="http://schemas.openxmlformats.org/spreadsheetml/2006/main" count="214" uniqueCount="105">
  <si>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</si>
  <si>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</si>
  <si>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</si>
  <si>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</si>
  <si>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</si>
  <si>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</si>
  <si>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</si>
  <si>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</si>
  <si>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</si>
  <si>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</si>
  <si>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</si>
  <si>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</si>
  <si>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</si>
  <si>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</si>
  <si>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</si>
  <si>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</si>
  <si>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</si>
  <si>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</si>
  <si>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</si>
  <si>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</si>
  <si>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</si>
  <si>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</si>
  <si>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</si>
  <si>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</si>
  <si>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</si>
  <si>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</si>
  <si>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</si>
  <si>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</si>
  <si>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</si>
  <si>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</si>
  <si>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</si>
  <si>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</si>
  <si>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</si>
  <si>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</si>
  <si>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</si>
  <si>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</si>
  <si>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</si>
  <si>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</si>
  <si>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</si>
  <si>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</si>
  <si>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</si>
  <si>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</si>
  <si>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</si>
  <si>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</si>
  <si>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</si>
  <si>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</si>
  <si>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</si>
  <si>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</si>
  <si>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</si>
  <si>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</si>
  <si>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</si>
  <si>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</si>
  <si>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</si>
  <si>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</si>
  <si>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</si>
  <si>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</si>
  <si>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</si>
  <si>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</si>
  <si>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</si>
  <si>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</si>
  <si>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</si>
  <si>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</si>
  <si>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</si>
  <si>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</si>
  <si>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</si>
  <si>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</si>
  <si>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</si>
  <si>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</si>
  <si>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</si>
  <si>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</si>
  <si>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</si>
  <si>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</si>
  <si>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</si>
  <si>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</si>
  <si>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</si>
  <si>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</si>
  <si>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</si>
  <si>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</si>
  <si>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</si>
  <si>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</si>
  <si>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</si>
  <si>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</si>
  <si>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</si>
  <si>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</si>
  <si>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</si>
  <si>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</si>
  <si>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</si>
  <si>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</si>
  <si>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</si>
  <si>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</si>
  <si>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</si>
  <si>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</si>
  <si>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</si>
  <si>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</si>
  <si>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</si>
  <si>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</si>
  <si>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</si>
  <si>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</si>
  <si>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</si>
  <si>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</si>
  <si>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</si>
  <si>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</si>
  <si>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31</t>
  </si>
  <si>
    <t>LANDET KVANTUM T.O.M UKE 31</t>
  </si>
  <si>
    <t>LANDET KVANTUM T.O.M. UKE 31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</si>
</sst>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4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2" fillId="0" borderId="50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0" fillId="0" borderId="0" xfId="0" applyNumberFormat="1"/>
    <xf numFmtId="3" fontId="23" fillId="0" borderId="82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5"/>
  <sheetViews>
    <sheetView showGridLines="0" tabSelected="1" showRuler="0" view="pageLayout" zoomScale="85" zoomScaleNormal="100" zoomScalePageLayoutView="85" workbookViewId="0">
      <selection activeCell="L1" sqref="L1:XFD1048576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1" customWidth="1"/>
    <col min="12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72" t="s">
        <v>93</v>
      </c>
      <c r="C2" s="373"/>
      <c r="D2" s="373"/>
      <c r="E2" s="373"/>
      <c r="F2" s="373"/>
      <c r="G2" s="373"/>
      <c r="H2" s="373"/>
      <c r="I2" s="373"/>
      <c r="J2" s="374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5" t="s">
        <v>1</v>
      </c>
      <c r="C7" s="376"/>
      <c r="D7" s="376"/>
      <c r="E7" s="376"/>
      <c r="F7" s="376"/>
      <c r="G7" s="376"/>
      <c r="H7" s="376"/>
      <c r="I7" s="376"/>
      <c r="J7" s="377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78" t="s">
        <v>2</v>
      </c>
      <c r="D9" s="379"/>
      <c r="E9" s="378" t="s">
        <v>21</v>
      </c>
      <c r="F9" s="379"/>
      <c r="G9" s="378" t="s">
        <v>22</v>
      </c>
      <c r="H9" s="379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94" t="s">
        <v>92</v>
      </c>
      <c r="D16" s="394"/>
      <c r="E16" s="394"/>
      <c r="F16" s="394"/>
      <c r="G16" s="394"/>
      <c r="H16" s="394"/>
      <c r="I16" s="394"/>
      <c r="J16" s="169"/>
      <c r="K16"/>
    </row>
    <row r="17" spans="1:13" ht="13.5" customHeight="1" thickBot="1">
      <c r="B17" s="170"/>
      <c r="C17" s="395"/>
      <c r="D17" s="395"/>
      <c r="E17" s="395"/>
      <c r="F17" s="395"/>
      <c r="G17" s="395"/>
      <c r="H17" s="395"/>
      <c r="I17" s="395"/>
      <c r="J17" s="172"/>
    </row>
    <row r="18" spans="1:13" ht="17.100000000000001" customHeight="1">
      <c r="B18" s="380" t="s">
        <v>8</v>
      </c>
      <c r="C18" s="381"/>
      <c r="D18" s="381"/>
      <c r="E18" s="381"/>
      <c r="F18" s="381"/>
      <c r="G18" s="381"/>
      <c r="H18" s="381"/>
      <c r="I18" s="381"/>
      <c r="J18" s="382"/>
    </row>
    <row r="19" spans="1:13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1:13" ht="48" customHeight="1" thickBot="1">
      <c r="A20" s="3"/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</row>
    <row r="21" spans="1:13" ht="14.1" customHeight="1">
      <c r="B21" s="162"/>
      <c r="C21" s="227" t="s">
        <v>17</v>
      </c>
      <c r="D21" s="305">
        <f>D23+D22</f>
        <v>146527</v>
      </c>
      <c r="E21" s="298">
        <f>E23+E22</f>
        <v>2246.2520000000027</v>
      </c>
      <c r="F21" s="298">
        <f>F23+F22</f>
        <v>68086.262399999992</v>
      </c>
      <c r="G21" s="298"/>
      <c r="H21" s="298">
        <f>H23+H22</f>
        <v>78440.737600000008</v>
      </c>
      <c r="I21" s="359">
        <f>I23+I22</f>
        <v>69638.218999999997</v>
      </c>
      <c r="J21" s="173"/>
      <c r="L21" s="365"/>
      <c r="M21" s="365"/>
    </row>
    <row r="22" spans="1:13" ht="14.1" customHeight="1">
      <c r="B22" s="162"/>
      <c r="C22" s="228" t="s">
        <v>12</v>
      </c>
      <c r="D22" s="306">
        <v>145777</v>
      </c>
      <c r="E22" s="257">
        <v>2215.4855000000025</v>
      </c>
      <c r="F22" s="257">
        <v>67162.899799999999</v>
      </c>
      <c r="G22" s="257"/>
      <c r="H22" s="257">
        <f>D22-F22</f>
        <v>78614.100200000001</v>
      </c>
      <c r="I22" s="360">
        <v>69272.911999999997</v>
      </c>
      <c r="J22" s="173"/>
      <c r="L22" s="365"/>
      <c r="M22" s="365"/>
    </row>
    <row r="23" spans="1:13" ht="14.1" customHeight="1" thickBot="1">
      <c r="B23" s="162"/>
      <c r="C23" s="229" t="s">
        <v>11</v>
      </c>
      <c r="D23" s="307">
        <v>750</v>
      </c>
      <c r="E23" s="258">
        <v>30.766500000000065</v>
      </c>
      <c r="F23" s="258">
        <v>923.36260000000004</v>
      </c>
      <c r="G23" s="258"/>
      <c r="H23" s="258">
        <f>D23-F23</f>
        <v>-173.36260000000004</v>
      </c>
      <c r="I23" s="361">
        <v>365.30700000000002</v>
      </c>
      <c r="J23" s="173"/>
      <c r="L23" s="365"/>
      <c r="M23" s="365"/>
    </row>
    <row r="24" spans="1:13" ht="14.1" customHeight="1">
      <c r="B24" s="162"/>
      <c r="C24" s="227" t="s">
        <v>18</v>
      </c>
      <c r="D24" s="305">
        <f>D32+D31+D25</f>
        <v>297495</v>
      </c>
      <c r="E24" s="298">
        <f>E32+E31+E25</f>
        <v>1170.4750000000058</v>
      </c>
      <c r="F24" s="298">
        <f>F25+F31+F32</f>
        <v>275642.85129999998</v>
      </c>
      <c r="G24" s="298"/>
      <c r="H24" s="298">
        <f>H25+H31+H32</f>
        <v>21852.148700000002</v>
      </c>
      <c r="I24" s="359">
        <f>I25+I31+I32</f>
        <v>249045.91319999998</v>
      </c>
      <c r="J24" s="173"/>
      <c r="L24" s="365"/>
      <c r="M24" s="365"/>
    </row>
    <row r="25" spans="1:13" ht="15" customHeight="1">
      <c r="A25" s="23"/>
      <c r="B25" s="174"/>
      <c r="C25" s="230" t="s">
        <v>73</v>
      </c>
      <c r="D25" s="308">
        <f>D26+D27+D28+D29+D30</f>
        <v>231113</v>
      </c>
      <c r="E25" s="299">
        <f>E26+E27+E28+E29</f>
        <v>399.86640000000625</v>
      </c>
      <c r="F25" s="299">
        <f>F26+F27+F28+F29</f>
        <v>225338.16250000001</v>
      </c>
      <c r="G25" s="299"/>
      <c r="H25" s="299">
        <f>H26+H27+H28+H29+H30</f>
        <v>5774.8375000000015</v>
      </c>
      <c r="I25" s="362">
        <f>I26+I27+I28+I29+I30</f>
        <v>205859.5569</v>
      </c>
      <c r="J25" s="173"/>
      <c r="L25" s="365"/>
      <c r="M25" s="365"/>
    </row>
    <row r="26" spans="1:13" ht="14.1" customHeight="1">
      <c r="A26" s="24"/>
      <c r="B26" s="175"/>
      <c r="C26" s="231" t="s">
        <v>23</v>
      </c>
      <c r="D26" s="309">
        <v>59178</v>
      </c>
      <c r="E26" s="259">
        <v>78.519700000004377</v>
      </c>
      <c r="F26" s="259">
        <v>71618.441149999999</v>
      </c>
      <c r="G26" s="259">
        <v>2987</v>
      </c>
      <c r="H26" s="259">
        <f>D26-F26+G26</f>
        <v>-9453.4411499999987</v>
      </c>
      <c r="I26" s="358">
        <v>51213.691200000001</v>
      </c>
      <c r="J26" s="173"/>
      <c r="L26" s="365"/>
      <c r="M26" s="365"/>
    </row>
    <row r="27" spans="1:13" ht="14.1" customHeight="1">
      <c r="A27" s="24"/>
      <c r="B27" s="175"/>
      <c r="C27" s="231" t="s">
        <v>77</v>
      </c>
      <c r="D27" s="309">
        <v>56592</v>
      </c>
      <c r="E27" s="259">
        <v>159.5025999999998</v>
      </c>
      <c r="F27" s="259">
        <v>58899.985000000001</v>
      </c>
      <c r="G27" s="259">
        <v>2344</v>
      </c>
      <c r="H27" s="259">
        <f>D27-F27+G27</f>
        <v>36.014999999999418</v>
      </c>
      <c r="I27" s="358">
        <v>58851.366199999997</v>
      </c>
      <c r="J27" s="173"/>
      <c r="L27" s="365"/>
      <c r="M27" s="365"/>
    </row>
    <row r="28" spans="1:13" ht="14.1" customHeight="1">
      <c r="A28" s="24"/>
      <c r="B28" s="175"/>
      <c r="C28" s="231" t="s">
        <v>78</v>
      </c>
      <c r="D28" s="309">
        <v>57631</v>
      </c>
      <c r="E28" s="259">
        <v>86.646600000000035</v>
      </c>
      <c r="F28" s="259">
        <v>58426.342349999999</v>
      </c>
      <c r="G28" s="259">
        <v>3603</v>
      </c>
      <c r="H28" s="259">
        <f>D28-F28+G28</f>
        <v>2807.657650000001</v>
      </c>
      <c r="I28" s="358">
        <v>57674.573700000001</v>
      </c>
      <c r="J28" s="173"/>
      <c r="L28" s="365"/>
      <c r="M28" s="365"/>
    </row>
    <row r="29" spans="1:13" ht="14.1" customHeight="1">
      <c r="A29" s="24"/>
      <c r="B29" s="175"/>
      <c r="C29" s="231" t="s">
        <v>26</v>
      </c>
      <c r="D29" s="309">
        <v>38555</v>
      </c>
      <c r="E29" s="259">
        <v>75.197500000002037</v>
      </c>
      <c r="F29" s="259">
        <v>36393.394</v>
      </c>
      <c r="G29" s="259">
        <v>1576</v>
      </c>
      <c r="H29" s="259">
        <f>D29-F29+G29</f>
        <v>3737.6059999999998</v>
      </c>
      <c r="I29" s="358">
        <v>38119.925799999997</v>
      </c>
      <c r="J29" s="173"/>
      <c r="L29" s="365"/>
      <c r="M29" s="365"/>
    </row>
    <row r="30" spans="1:13" ht="14.1" customHeight="1">
      <c r="A30" s="24"/>
      <c r="B30" s="175"/>
      <c r="C30" s="231" t="s">
        <v>74</v>
      </c>
      <c r="D30" s="309">
        <v>19157</v>
      </c>
      <c r="E30" s="259">
        <v>169</v>
      </c>
      <c r="F30" s="259">
        <f>SUM(G26:G29)</f>
        <v>10510</v>
      </c>
      <c r="G30" s="259"/>
      <c r="H30" s="259">
        <f>D30-F30</f>
        <v>8647</v>
      </c>
      <c r="I30" s="358"/>
      <c r="J30" s="173"/>
      <c r="L30" s="365"/>
      <c r="M30" s="365"/>
    </row>
    <row r="31" spans="1:13" ht="14.1" customHeight="1">
      <c r="A31" s="25"/>
      <c r="B31" s="174"/>
      <c r="C31" s="230" t="s">
        <v>19</v>
      </c>
      <c r="D31" s="308">
        <v>38109</v>
      </c>
      <c r="E31" s="299">
        <v>745.25790000000052</v>
      </c>
      <c r="F31" s="299">
        <v>20055.254300000001</v>
      </c>
      <c r="G31" s="299"/>
      <c r="H31" s="299">
        <f>D31-F31</f>
        <v>18053.745699999999</v>
      </c>
      <c r="I31" s="362">
        <v>21242.5458</v>
      </c>
      <c r="J31" s="173"/>
      <c r="L31" s="365"/>
      <c r="M31" s="365"/>
    </row>
    <row r="32" spans="1:13" ht="14.1" customHeight="1">
      <c r="A32" s="25"/>
      <c r="B32" s="174"/>
      <c r="C32" s="230" t="s">
        <v>75</v>
      </c>
      <c r="D32" s="308">
        <f>D33+D34</f>
        <v>28273</v>
      </c>
      <c r="E32" s="299">
        <f>E33</f>
        <v>25.350699999999051</v>
      </c>
      <c r="F32" s="299">
        <f>F33</f>
        <v>30249.434499999999</v>
      </c>
      <c r="G32" s="299"/>
      <c r="H32" s="299">
        <f>H33+H34</f>
        <v>-1976.4344999999994</v>
      </c>
      <c r="I32" s="362">
        <f>I33+I34</f>
        <v>21943.8105</v>
      </c>
      <c r="J32" s="173"/>
      <c r="L32" s="365"/>
      <c r="M32" s="365"/>
    </row>
    <row r="33" spans="1:13" ht="14.1" customHeight="1">
      <c r="A33" s="24"/>
      <c r="B33" s="175"/>
      <c r="C33" s="231" t="s">
        <v>10</v>
      </c>
      <c r="D33" s="309">
        <v>25929</v>
      </c>
      <c r="E33" s="259">
        <v>25.350699999999051</v>
      </c>
      <c r="F33" s="259">
        <f>30780.4345-F37</f>
        <v>30249.434499999999</v>
      </c>
      <c r="G33" s="259">
        <v>1256</v>
      </c>
      <c r="H33" s="259">
        <f>D33-F33+G33</f>
        <v>-3064.4344999999994</v>
      </c>
      <c r="I33" s="358">
        <v>21943.8105</v>
      </c>
      <c r="J33" s="173"/>
      <c r="L33" s="365"/>
      <c r="M33" s="365"/>
    </row>
    <row r="34" spans="1:13" ht="14.1" customHeight="1" thickBot="1">
      <c r="A34" s="24"/>
      <c r="B34" s="175"/>
      <c r="C34" s="232" t="s">
        <v>76</v>
      </c>
      <c r="D34" s="310">
        <v>2344</v>
      </c>
      <c r="E34" s="260">
        <v>13</v>
      </c>
      <c r="F34" s="260">
        <f>G33</f>
        <v>1256</v>
      </c>
      <c r="G34" s="260"/>
      <c r="H34" s="260">
        <f t="shared" ref="H34:H39" si="0">D34-F34</f>
        <v>1088</v>
      </c>
      <c r="I34" s="363"/>
      <c r="J34" s="173"/>
      <c r="L34" s="365"/>
      <c r="M34" s="365"/>
    </row>
    <row r="35" spans="1:13" ht="15.75" customHeight="1" thickBot="1">
      <c r="B35" s="162"/>
      <c r="C35" s="233" t="s">
        <v>99</v>
      </c>
      <c r="D35" s="311">
        <v>4000</v>
      </c>
      <c r="E35" s="261">
        <v>37.257000000000062</v>
      </c>
      <c r="F35" s="261">
        <v>1458.02955</v>
      </c>
      <c r="G35" s="261"/>
      <c r="H35" s="261">
        <f>D35-F35</f>
        <v>2541.9704499999998</v>
      </c>
      <c r="I35" s="364"/>
      <c r="J35" s="173"/>
      <c r="L35" s="365"/>
      <c r="M35" s="365"/>
    </row>
    <row r="36" spans="1:13" ht="14.1" customHeight="1" thickBot="1">
      <c r="B36" s="162"/>
      <c r="C36" s="233" t="s">
        <v>13</v>
      </c>
      <c r="D36" s="311">
        <v>513</v>
      </c>
      <c r="E36" s="261"/>
      <c r="F36" s="261">
        <v>179.8271</v>
      </c>
      <c r="G36" s="261"/>
      <c r="H36" s="261">
        <f t="shared" si="0"/>
        <v>333.17290000000003</v>
      </c>
      <c r="I36" s="364">
        <v>3057.6774</v>
      </c>
      <c r="J36" s="173"/>
      <c r="L36" s="365"/>
      <c r="M36" s="365"/>
    </row>
    <row r="37" spans="1:13" ht="17.25" customHeight="1" thickBot="1">
      <c r="B37" s="162"/>
      <c r="C37" s="233" t="s">
        <v>62</v>
      </c>
      <c r="D37" s="311">
        <v>3000</v>
      </c>
      <c r="E37" s="261">
        <v>1</v>
      </c>
      <c r="F37" s="261">
        <v>531</v>
      </c>
      <c r="G37" s="261"/>
      <c r="H37" s="261">
        <f t="shared" si="0"/>
        <v>2469</v>
      </c>
      <c r="I37" s="364"/>
      <c r="J37" s="173"/>
      <c r="L37" s="365"/>
      <c r="M37" s="365"/>
    </row>
    <row r="38" spans="1:13" ht="17.25" customHeight="1" thickBot="1">
      <c r="B38" s="162"/>
      <c r="C38" s="233" t="s">
        <v>86</v>
      </c>
      <c r="D38" s="311">
        <v>7000</v>
      </c>
      <c r="E38" s="261">
        <v>14.169200000000046</v>
      </c>
      <c r="F38" s="261">
        <v>930.5308</v>
      </c>
      <c r="G38" s="261"/>
      <c r="H38" s="261">
        <f t="shared" si="0"/>
        <v>6069.4691999999995</v>
      </c>
      <c r="I38" s="364">
        <v>613.0181</v>
      </c>
      <c r="J38" s="173"/>
      <c r="L38" s="365"/>
      <c r="M38" s="365"/>
    </row>
    <row r="39" spans="1:13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364"/>
      <c r="J39" s="173"/>
      <c r="L39" s="365"/>
      <c r="M39" s="365"/>
    </row>
    <row r="40" spans="1:13" ht="14.1" customHeight="1" thickBot="1">
      <c r="B40" s="162"/>
      <c r="C40" s="199" t="s">
        <v>14</v>
      </c>
      <c r="D40" s="311"/>
      <c r="E40" s="261">
        <v>638.53470000007655</v>
      </c>
      <c r="F40" s="261">
        <v>940.48885000002338</v>
      </c>
      <c r="G40" s="261"/>
      <c r="H40" s="261">
        <f>D40-F40</f>
        <v>-940.48885000002338</v>
      </c>
      <c r="I40" s="364">
        <v>296.06810000003316</v>
      </c>
      <c r="J40" s="173"/>
      <c r="L40" s="365"/>
      <c r="M40" s="365"/>
    </row>
    <row r="41" spans="1:13" ht="16.5" customHeight="1" thickBot="1">
      <c r="B41" s="162"/>
      <c r="C41" s="250" t="s">
        <v>9</v>
      </c>
      <c r="D41" s="297">
        <f>D21+D24+D35+D36+D37+D38+D39+D40</f>
        <v>458735</v>
      </c>
      <c r="E41" s="345">
        <f>E21+E24+E35+E36+E37+E38+E39+E40</f>
        <v>4107.6879000000854</v>
      </c>
      <c r="F41" s="345">
        <f>F21+F24+F35+F36+F37+F38+F39+F40</f>
        <v>347768.99</v>
      </c>
      <c r="G41" s="345"/>
      <c r="H41" s="345">
        <f>H21+H24+H35+H36+H37+H38+H39+H40</f>
        <v>110966.00999999998</v>
      </c>
      <c r="I41" s="347">
        <f>I21+I24+I35+I36+I37+I38+I39+I40</f>
        <v>322650.8958</v>
      </c>
      <c r="J41" s="173"/>
      <c r="L41" s="365"/>
      <c r="M41" s="365"/>
    </row>
    <row r="42" spans="1:13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M42" s="365"/>
    </row>
    <row r="43" spans="1:13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  <c r="M43" s="365"/>
    </row>
    <row r="44" spans="1:13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  <c r="M44" s="365"/>
    </row>
    <row r="45" spans="1:13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  <c r="M45" s="365"/>
    </row>
    <row r="46" spans="1:13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  <c r="M46" s="365"/>
    </row>
    <row r="47" spans="1:13" ht="12" customHeight="1" thickTop="1">
      <c r="B47" s="6"/>
      <c r="C47" s="16"/>
      <c r="D47" s="6"/>
      <c r="E47" s="6"/>
      <c r="F47" s="43"/>
      <c r="G47" s="6"/>
      <c r="H47" s="6"/>
      <c r="I47" s="6"/>
      <c r="J47" s="6"/>
      <c r="M47" s="365"/>
    </row>
    <row r="48" spans="1:13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M48" s="365"/>
    </row>
    <row r="49" spans="2:13" ht="17.100000000000001" customHeight="1" thickTop="1">
      <c r="B49" s="375" t="s">
        <v>1</v>
      </c>
      <c r="C49" s="376"/>
      <c r="D49" s="376"/>
      <c r="E49" s="376"/>
      <c r="F49" s="376"/>
      <c r="G49" s="376"/>
      <c r="H49" s="376"/>
      <c r="I49" s="376"/>
      <c r="J49" s="377"/>
      <c r="M49" s="365"/>
    </row>
    <row r="50" spans="2:13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  <c r="M50" s="365"/>
    </row>
    <row r="51" spans="2:13" ht="14.1" customHeight="1" thickBot="1">
      <c r="B51" s="162"/>
      <c r="C51" s="399" t="s">
        <v>2</v>
      </c>
      <c r="D51" s="400"/>
      <c r="E51" s="183"/>
      <c r="F51" s="183"/>
      <c r="G51" s="183"/>
      <c r="H51" s="161"/>
      <c r="I51" s="161"/>
      <c r="J51" s="163"/>
      <c r="M51" s="365"/>
    </row>
    <row r="52" spans="2:13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  <c r="M52" s="365"/>
    </row>
    <row r="53" spans="2:13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  <c r="M53" s="365"/>
    </row>
    <row r="54" spans="2:13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  <c r="M54" s="365"/>
    </row>
    <row r="55" spans="2:13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  <c r="M55" s="365"/>
    </row>
    <row r="56" spans="2:13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  <c r="M56" s="365"/>
    </row>
    <row r="57" spans="2:13" ht="17.100000000000001" customHeight="1" thickBot="1">
      <c r="B57" s="380" t="s">
        <v>8</v>
      </c>
      <c r="C57" s="381"/>
      <c r="D57" s="381"/>
      <c r="E57" s="381"/>
      <c r="F57" s="381"/>
      <c r="G57" s="381"/>
      <c r="H57" s="381"/>
      <c r="I57" s="381"/>
      <c r="J57" s="382"/>
      <c r="M57" s="365"/>
    </row>
    <row r="58" spans="2:13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31</v>
      </c>
      <c r="F58" s="246" t="str">
        <f>F20</f>
        <v>LANDET KVANTUM T.O.M UKE 31</v>
      </c>
      <c r="G58" s="246" t="str">
        <f>H20</f>
        <v>RESTKVOTER</v>
      </c>
      <c r="H58" s="247" t="str">
        <f>I20</f>
        <v>LANDET KVANTUM T.O.M. UKE 31 2013</v>
      </c>
      <c r="I58" s="189"/>
      <c r="J58" s="190"/>
      <c r="K58"/>
      <c r="M58" s="365"/>
    </row>
    <row r="59" spans="2:13" ht="14.1" customHeight="1">
      <c r="B59" s="191"/>
      <c r="C59" s="192" t="s">
        <v>38</v>
      </c>
      <c r="D59" s="387"/>
      <c r="E59" s="300">
        <v>74.914199999999937</v>
      </c>
      <c r="F59" s="300">
        <v>808.09789999999998</v>
      </c>
      <c r="G59" s="390"/>
      <c r="H59" s="352">
        <v>761.82429999999999</v>
      </c>
      <c r="I59" s="208"/>
      <c r="J59" s="335"/>
      <c r="L59" s="365"/>
      <c r="M59" s="365"/>
    </row>
    <row r="60" spans="2:13" ht="14.1" customHeight="1">
      <c r="B60" s="191"/>
      <c r="C60" s="193" t="s">
        <v>35</v>
      </c>
      <c r="D60" s="388"/>
      <c r="E60" s="278">
        <v>-2.3852000000000544</v>
      </c>
      <c r="F60" s="278">
        <v>750.17269999999996</v>
      </c>
      <c r="G60" s="391"/>
      <c r="H60" s="366">
        <v>1163.7317</v>
      </c>
      <c r="I60" s="208"/>
      <c r="J60" s="335"/>
      <c r="L60" s="365"/>
      <c r="M60" s="365"/>
    </row>
    <row r="61" spans="2:13" ht="14.1" customHeight="1" thickBot="1">
      <c r="B61" s="191"/>
      <c r="C61" s="194" t="s">
        <v>39</v>
      </c>
      <c r="D61" s="389"/>
      <c r="E61" s="277">
        <v>5.0264000000000095</v>
      </c>
      <c r="F61" s="277">
        <v>101.62560000000001</v>
      </c>
      <c r="G61" s="392"/>
      <c r="H61" s="350">
        <v>47.792999999999999</v>
      </c>
      <c r="I61" s="208"/>
      <c r="J61" s="335"/>
      <c r="L61" s="365"/>
      <c r="M61" s="365"/>
    </row>
    <row r="62" spans="2:13" s="122" customFormat="1" ht="15.6" customHeight="1">
      <c r="B62" s="209"/>
      <c r="C62" s="195" t="s">
        <v>69</v>
      </c>
      <c r="D62" s="303">
        <v>5500</v>
      </c>
      <c r="E62" s="278">
        <f>E63+E64+E65</f>
        <v>193.91960000000012</v>
      </c>
      <c r="F62" s="278">
        <f>F63+F64+F65</f>
        <v>3317.8366999999998</v>
      </c>
      <c r="G62" s="279">
        <f>D62-F62</f>
        <v>2182.1633000000002</v>
      </c>
      <c r="H62" s="366">
        <f>H63+H64+H65</f>
        <v>3570.3762000000002</v>
      </c>
      <c r="I62" s="210"/>
      <c r="J62" s="335"/>
      <c r="K62"/>
      <c r="L62" s="365"/>
      <c r="M62" s="365"/>
    </row>
    <row r="63" spans="2:13" s="24" customFormat="1" ht="14.1" customHeight="1">
      <c r="B63" s="196"/>
      <c r="C63" s="197" t="s">
        <v>40</v>
      </c>
      <c r="D63" s="304"/>
      <c r="E63" s="259">
        <v>62.835199999999986</v>
      </c>
      <c r="F63" s="259">
        <v>1549.0238999999999</v>
      </c>
      <c r="G63" s="280"/>
      <c r="H63" s="358">
        <v>1483.1573000000001</v>
      </c>
      <c r="I63" s="198"/>
      <c r="J63" s="335"/>
      <c r="K63"/>
      <c r="L63" s="365"/>
      <c r="M63" s="365"/>
    </row>
    <row r="64" spans="2:13" s="24" customFormat="1" ht="14.1" customHeight="1">
      <c r="B64" s="196"/>
      <c r="C64" s="197" t="s">
        <v>41</v>
      </c>
      <c r="D64" s="304"/>
      <c r="E64" s="259">
        <v>120.48940000000016</v>
      </c>
      <c r="F64" s="259">
        <v>1441.1001000000001</v>
      </c>
      <c r="G64" s="280"/>
      <c r="H64" s="358">
        <v>1576.6823999999999</v>
      </c>
      <c r="I64" s="235"/>
      <c r="J64" s="335"/>
      <c r="K64"/>
      <c r="L64" s="365"/>
      <c r="M64" s="365"/>
    </row>
    <row r="65" spans="2:13" s="24" customFormat="1" ht="14.1" customHeight="1" thickBot="1">
      <c r="B65" s="196"/>
      <c r="C65" s="197" t="s">
        <v>42</v>
      </c>
      <c r="D65" s="304"/>
      <c r="E65" s="259">
        <v>10.59499999999997</v>
      </c>
      <c r="F65" s="259">
        <v>327.71269999999998</v>
      </c>
      <c r="G65" s="281"/>
      <c r="H65" s="358">
        <v>510.53649999999999</v>
      </c>
      <c r="I65" s="235"/>
      <c r="J65" s="335"/>
      <c r="K65"/>
      <c r="L65" s="365"/>
      <c r="M65" s="365"/>
    </row>
    <row r="66" spans="2:13" ht="14.1" customHeight="1" thickBot="1">
      <c r="B66" s="162"/>
      <c r="C66" s="199" t="s">
        <v>43</v>
      </c>
      <c r="D66" s="286">
        <v>200</v>
      </c>
      <c r="E66" s="274">
        <v>0.84719999999999995</v>
      </c>
      <c r="F66" s="274">
        <v>1.6943999999999999</v>
      </c>
      <c r="G66" s="282">
        <f>D66-F66</f>
        <v>198.3056</v>
      </c>
      <c r="H66" s="351">
        <v>224.119</v>
      </c>
      <c r="I66" s="204"/>
      <c r="J66" s="335"/>
      <c r="L66" s="365"/>
      <c r="M66" s="365"/>
    </row>
    <row r="67" spans="2:13" ht="14.1" customHeight="1" thickBot="1">
      <c r="B67" s="162"/>
      <c r="C67" s="199" t="s">
        <v>14</v>
      </c>
      <c r="D67" s="286"/>
      <c r="E67" s="274">
        <v>11.37079999999969</v>
      </c>
      <c r="F67" s="274">
        <v>149.14550000000054</v>
      </c>
      <c r="G67" s="282"/>
      <c r="H67" s="351">
        <v>129.92749999999978</v>
      </c>
      <c r="I67" s="204"/>
      <c r="J67" s="335"/>
      <c r="L67" s="365"/>
      <c r="M67" s="365"/>
    </row>
    <row r="68" spans="2:13" s="3" customFormat="1" ht="14.1" customHeight="1" thickBot="1">
      <c r="B68" s="160"/>
      <c r="C68" s="250" t="s">
        <v>9</v>
      </c>
      <c r="D68" s="297">
        <v>9675</v>
      </c>
      <c r="E68" s="345">
        <f>E59+E60+E61+E62+E66+E67</f>
        <v>283.6929999999997</v>
      </c>
      <c r="F68" s="345">
        <f>F59+F60+F61+F62+F66+F67</f>
        <v>5128.5728000000008</v>
      </c>
      <c r="G68" s="283">
        <f>D68-F68</f>
        <v>4546.4271999999992</v>
      </c>
      <c r="H68" s="347">
        <f>H59+H60+H61+H62+H66+H67</f>
        <v>5897.7716999999993</v>
      </c>
      <c r="I68" s="225"/>
      <c r="J68" s="335"/>
      <c r="K68"/>
      <c r="L68" s="365"/>
      <c r="M68" s="365"/>
    </row>
    <row r="69" spans="2:13" s="3" customFormat="1" ht="19.149999999999999" customHeight="1" thickBot="1">
      <c r="B69" s="205"/>
      <c r="C69" s="393"/>
      <c r="D69" s="393"/>
      <c r="E69" s="393"/>
      <c r="F69" s="201"/>
      <c r="G69" s="201"/>
      <c r="H69" s="234"/>
      <c r="I69" s="206"/>
      <c r="J69" s="207"/>
      <c r="K69"/>
      <c r="L69" s="365"/>
      <c r="M69" s="365"/>
    </row>
    <row r="70" spans="2:13" ht="12" customHeight="1" thickTop="1">
      <c r="B70" s="6"/>
      <c r="C70" s="38"/>
      <c r="D70" s="39"/>
      <c r="E70" s="39"/>
      <c r="F70" s="39"/>
      <c r="G70" s="39"/>
      <c r="H70" s="43"/>
      <c r="I70" s="6"/>
      <c r="J70" s="6"/>
      <c r="L70" s="365"/>
      <c r="M70" s="365"/>
    </row>
    <row r="71" spans="2:13" ht="12" customHeight="1">
      <c r="B71" s="6"/>
      <c r="C71" s="38"/>
      <c r="D71" s="39"/>
      <c r="E71" s="39"/>
      <c r="F71" s="39"/>
      <c r="G71" s="39"/>
      <c r="H71" s="6"/>
      <c r="I71" s="6"/>
      <c r="J71" s="6"/>
      <c r="M71" s="365"/>
    </row>
    <row r="72" spans="2:13" ht="12" customHeight="1">
      <c r="B72" s="6"/>
      <c r="C72" s="38"/>
      <c r="D72" s="39"/>
      <c r="E72" s="39"/>
      <c r="F72" s="39"/>
      <c r="G72" s="39"/>
      <c r="H72" s="6"/>
      <c r="I72" s="6"/>
      <c r="J72" s="6"/>
      <c r="M72" s="365"/>
    </row>
    <row r="73" spans="2:13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M73" s="365"/>
    </row>
    <row r="74" spans="2:13" ht="17.100000000000001" customHeight="1" thickTop="1">
      <c r="B74" s="375" t="s">
        <v>1</v>
      </c>
      <c r="C74" s="376"/>
      <c r="D74" s="376"/>
      <c r="E74" s="376"/>
      <c r="F74" s="376"/>
      <c r="G74" s="376"/>
      <c r="H74" s="376"/>
      <c r="I74" s="376"/>
      <c r="J74" s="377"/>
      <c r="M74" s="365"/>
    </row>
    <row r="75" spans="2:13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  <c r="M75" s="365"/>
    </row>
    <row r="76" spans="2:13" ht="14.1" customHeight="1" thickBot="1">
      <c r="B76" s="160"/>
      <c r="C76" s="378" t="s">
        <v>2</v>
      </c>
      <c r="D76" s="379"/>
      <c r="E76" s="378" t="s">
        <v>21</v>
      </c>
      <c r="F76" s="383"/>
      <c r="G76" s="378" t="s">
        <v>22</v>
      </c>
      <c r="H76" s="379"/>
      <c r="I76" s="204"/>
      <c r="J76" s="158"/>
      <c r="M76" s="365"/>
    </row>
    <row r="77" spans="2:13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  <c r="M77" s="365"/>
    </row>
    <row r="78" spans="2:13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  <c r="M78" s="365"/>
    </row>
    <row r="79" spans="2:13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  <c r="M79" s="365"/>
    </row>
    <row r="80" spans="2:13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  <c r="M80" s="365"/>
    </row>
    <row r="81" spans="1:13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  <c r="M81" s="365"/>
    </row>
    <row r="82" spans="1:13" ht="15">
      <c r="B82" s="162"/>
      <c r="C82" s="45"/>
      <c r="D82" s="161"/>
      <c r="E82" s="161"/>
      <c r="F82" s="161"/>
      <c r="G82" s="161"/>
      <c r="H82" s="161"/>
      <c r="I82" s="161"/>
      <c r="J82" s="163"/>
      <c r="M82" s="365"/>
    </row>
    <row r="83" spans="1:13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  <c r="M83" s="365"/>
    </row>
    <row r="84" spans="1:13" ht="14.1" customHeight="1" thickTop="1">
      <c r="B84" s="384" t="s">
        <v>8</v>
      </c>
      <c r="C84" s="385"/>
      <c r="D84" s="385"/>
      <c r="E84" s="385"/>
      <c r="F84" s="385"/>
      <c r="G84" s="385"/>
      <c r="H84" s="385"/>
      <c r="I84" s="385"/>
      <c r="J84" s="386"/>
      <c r="M84" s="365"/>
    </row>
    <row r="85" spans="1:13" ht="12" customHeight="1" thickBot="1">
      <c r="B85" s="9"/>
      <c r="C85" s="16"/>
      <c r="D85" s="6"/>
      <c r="E85" s="6"/>
      <c r="F85" s="76"/>
      <c r="G85" s="6"/>
      <c r="H85" s="6"/>
      <c r="I85" s="6"/>
      <c r="J85" s="10"/>
      <c r="M85" s="365"/>
    </row>
    <row r="86" spans="1:13" ht="48.75" customHeight="1" thickBot="1">
      <c r="B86" s="9"/>
      <c r="C86" s="248" t="s">
        <v>20</v>
      </c>
      <c r="D86" s="249" t="s">
        <v>21</v>
      </c>
      <c r="E86" s="246" t="str">
        <f>E20</f>
        <v>LANDET KVANTUM UKE 31</v>
      </c>
      <c r="F86" s="246" t="str">
        <f>F20</f>
        <v>LANDET KVANTUM T.O.M UKE 31</v>
      </c>
      <c r="G86" s="246" t="str">
        <f>H20</f>
        <v>RESTKVOTER</v>
      </c>
      <c r="H86" s="247" t="str">
        <f>I20</f>
        <v>LANDET KVANTUM T.O.M. UKE 31 2013</v>
      </c>
      <c r="I86" s="6"/>
      <c r="J86" s="10"/>
      <c r="M86" s="365"/>
    </row>
    <row r="87" spans="1:13" ht="14.1" customHeight="1">
      <c r="B87" s="9"/>
      <c r="C87" s="244" t="s">
        <v>17</v>
      </c>
      <c r="D87" s="300">
        <f>D89+D88</f>
        <v>33148</v>
      </c>
      <c r="E87" s="300">
        <f>E89+E88</f>
        <v>47.376999999999612</v>
      </c>
      <c r="F87" s="300">
        <f>F88+F89</f>
        <v>15042.5656</v>
      </c>
      <c r="G87" s="300">
        <f>G88+G89</f>
        <v>18105.434400000002</v>
      </c>
      <c r="H87" s="352">
        <f>H88+H89</f>
        <v>18879.6711</v>
      </c>
      <c r="I87" s="43"/>
      <c r="J87" s="173"/>
      <c r="L87" s="365"/>
      <c r="M87" s="365"/>
    </row>
    <row r="88" spans="1:13" ht="14.1" customHeight="1">
      <c r="B88" s="9"/>
      <c r="C88" s="239" t="s">
        <v>12</v>
      </c>
      <c r="D88" s="272">
        <v>32398</v>
      </c>
      <c r="E88" s="272">
        <v>45.381999999999607</v>
      </c>
      <c r="F88" s="272">
        <v>14483.567999999999</v>
      </c>
      <c r="G88" s="272">
        <f>D88-F88</f>
        <v>17914.432000000001</v>
      </c>
      <c r="H88" s="353">
        <v>18677.3459</v>
      </c>
      <c r="I88" s="204"/>
      <c r="J88" s="173"/>
      <c r="L88" s="365"/>
      <c r="M88" s="365"/>
    </row>
    <row r="89" spans="1:13" ht="14.1" customHeight="1" thickBot="1">
      <c r="B89" s="9"/>
      <c r="C89" s="240" t="s">
        <v>11</v>
      </c>
      <c r="D89" s="273">
        <v>750</v>
      </c>
      <c r="E89" s="273">
        <v>1.9950000000000045</v>
      </c>
      <c r="F89" s="273">
        <v>558.99760000000003</v>
      </c>
      <c r="G89" s="273">
        <f>D89-F89</f>
        <v>191.00239999999997</v>
      </c>
      <c r="H89" s="354">
        <v>202.3252</v>
      </c>
      <c r="I89" s="204"/>
      <c r="J89" s="173"/>
      <c r="L89" s="365"/>
      <c r="M89" s="365"/>
    </row>
    <row r="90" spans="1:13" ht="14.1" customHeight="1">
      <c r="B90" s="2"/>
      <c r="C90" s="244" t="s">
        <v>18</v>
      </c>
      <c r="D90" s="285">
        <f>D91+D97+D98</f>
        <v>54083</v>
      </c>
      <c r="E90" s="300">
        <f>E91+E97+E98</f>
        <v>2003.4808000000005</v>
      </c>
      <c r="F90" s="300">
        <f>F91+F97+F98</f>
        <v>36762.007700000002</v>
      </c>
      <c r="G90" s="300">
        <f>G91+G97+G98</f>
        <v>17320.992299999998</v>
      </c>
      <c r="H90" s="352">
        <f>H91+H97+H98</f>
        <v>40485.397899999996</v>
      </c>
      <c r="I90" s="204"/>
      <c r="J90" s="173"/>
      <c r="L90" s="365"/>
      <c r="M90" s="365"/>
    </row>
    <row r="91" spans="1:13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1812.7743</v>
      </c>
      <c r="F91" s="301">
        <f>F92+F93+F94+F95+F96</f>
        <v>30391.615300000001</v>
      </c>
      <c r="G91" s="301">
        <f>G92+G93+G94+G95+G96</f>
        <v>9629.3846999999987</v>
      </c>
      <c r="H91" s="355">
        <f>H92+H93+H95+H96</f>
        <v>32654.262699999999</v>
      </c>
      <c r="I91" s="204"/>
      <c r="J91" s="173"/>
      <c r="L91" s="365"/>
      <c r="M91" s="365"/>
    </row>
    <row r="92" spans="1:13" ht="14.1" customHeight="1">
      <c r="A92" s="24"/>
      <c r="B92" s="175"/>
      <c r="C92" s="241" t="s">
        <v>23</v>
      </c>
      <c r="D92" s="304">
        <v>9029</v>
      </c>
      <c r="E92" s="328">
        <v>592.16749999999956</v>
      </c>
      <c r="F92" s="328">
        <v>5185.9103999999998</v>
      </c>
      <c r="G92" s="328">
        <f>D92-F92</f>
        <v>3843.0896000000002</v>
      </c>
      <c r="H92" s="356">
        <v>5054.6165000000001</v>
      </c>
      <c r="I92" s="204"/>
      <c r="J92" s="173"/>
      <c r="L92" s="365"/>
      <c r="M92" s="365"/>
    </row>
    <row r="93" spans="1:13" ht="14.1" customHeight="1">
      <c r="A93" s="24"/>
      <c r="B93" s="175"/>
      <c r="C93" s="241" t="s">
        <v>24</v>
      </c>
      <c r="D93" s="304">
        <v>8324</v>
      </c>
      <c r="E93" s="328">
        <v>478.70910000000003</v>
      </c>
      <c r="F93" s="328">
        <v>7830.8051999999998</v>
      </c>
      <c r="G93" s="328">
        <f t="shared" ref="G93:G99" si="1">D93-F93</f>
        <v>493.19480000000021</v>
      </c>
      <c r="H93" s="356">
        <v>6543.2085999999999</v>
      </c>
      <c r="I93" s="204"/>
      <c r="J93" s="173"/>
      <c r="L93" s="365"/>
      <c r="M93" s="365"/>
    </row>
    <row r="94" spans="1:13" ht="14.1" customHeight="1">
      <c r="A94" s="24"/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56"/>
      <c r="I94" s="204"/>
      <c r="J94" s="173"/>
      <c r="L94" s="365"/>
      <c r="M94" s="365"/>
    </row>
    <row r="95" spans="1:13" ht="14.1" customHeight="1">
      <c r="A95" s="24"/>
      <c r="B95" s="175"/>
      <c r="C95" s="241" t="s">
        <v>25</v>
      </c>
      <c r="D95" s="304">
        <v>11806</v>
      </c>
      <c r="E95" s="328">
        <v>620.98890000000029</v>
      </c>
      <c r="F95" s="328">
        <v>10810.316800000001</v>
      </c>
      <c r="G95" s="328">
        <f t="shared" si="1"/>
        <v>995.68319999999949</v>
      </c>
      <c r="H95" s="356">
        <v>12773.091700000001</v>
      </c>
      <c r="I95" s="204"/>
      <c r="J95" s="173"/>
      <c r="L95" s="365"/>
      <c r="M95" s="365"/>
    </row>
    <row r="96" spans="1:13" ht="14.1" customHeight="1">
      <c r="A96" s="24"/>
      <c r="B96" s="175"/>
      <c r="C96" s="241" t="s">
        <v>26</v>
      </c>
      <c r="D96" s="304">
        <v>6524</v>
      </c>
      <c r="E96" s="328">
        <v>120.90880000000016</v>
      </c>
      <c r="F96" s="328">
        <v>6564.5829000000003</v>
      </c>
      <c r="G96" s="328">
        <f t="shared" si="1"/>
        <v>-40.582900000000336</v>
      </c>
      <c r="H96" s="356">
        <v>8283.3459000000003</v>
      </c>
      <c r="I96" s="204"/>
      <c r="J96" s="173"/>
      <c r="L96" s="365"/>
      <c r="M96" s="365"/>
    </row>
    <row r="97" spans="1:13" ht="14.1" customHeight="1">
      <c r="B97" s="22"/>
      <c r="C97" s="242" t="s">
        <v>35</v>
      </c>
      <c r="D97" s="288">
        <v>9735</v>
      </c>
      <c r="E97" s="301">
        <v>134.2502000000004</v>
      </c>
      <c r="F97" s="301">
        <v>5183.4533000000001</v>
      </c>
      <c r="G97" s="301">
        <f t="shared" si="1"/>
        <v>4551.5466999999999</v>
      </c>
      <c r="H97" s="355">
        <v>6451.1504000000004</v>
      </c>
      <c r="I97" s="204"/>
      <c r="J97" s="173"/>
      <c r="L97" s="365"/>
      <c r="M97" s="365"/>
    </row>
    <row r="98" spans="1:13" ht="14.1" customHeight="1" thickBot="1">
      <c r="B98" s="22"/>
      <c r="C98" s="243" t="s">
        <v>71</v>
      </c>
      <c r="D98" s="289">
        <v>4327</v>
      </c>
      <c r="E98" s="276">
        <v>56.456300000000056</v>
      </c>
      <c r="F98" s="276">
        <v>1186.9391000000001</v>
      </c>
      <c r="G98" s="276">
        <f t="shared" si="1"/>
        <v>3140.0608999999999</v>
      </c>
      <c r="H98" s="349">
        <v>1379.9848</v>
      </c>
      <c r="I98" s="204"/>
      <c r="J98" s="173"/>
      <c r="L98" s="365"/>
      <c r="M98" s="365"/>
    </row>
    <row r="99" spans="1:13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351">
        <v>909.29070000000002</v>
      </c>
      <c r="I99" s="204"/>
      <c r="J99" s="173"/>
      <c r="L99" s="365"/>
      <c r="M99" s="365"/>
    </row>
    <row r="100" spans="1:13" ht="18" customHeight="1" thickBot="1">
      <c r="B100" s="9"/>
      <c r="C100" s="245" t="s">
        <v>87</v>
      </c>
      <c r="D100" s="286">
        <v>300</v>
      </c>
      <c r="E100" s="274">
        <v>0.6170999999999971</v>
      </c>
      <c r="F100" s="274">
        <v>31.675999999999998</v>
      </c>
      <c r="G100" s="274">
        <f>D100-F100</f>
        <v>268.32400000000001</v>
      </c>
      <c r="H100" s="351">
        <v>39.611400000000003</v>
      </c>
      <c r="I100" s="204"/>
      <c r="J100" s="173"/>
      <c r="L100" s="365"/>
      <c r="M100" s="365"/>
    </row>
    <row r="101" spans="1:13" ht="14.1" customHeight="1" thickBot="1">
      <c r="B101" s="9"/>
      <c r="C101" s="245" t="s">
        <v>14</v>
      </c>
      <c r="D101" s="286"/>
      <c r="E101" s="274">
        <v>-4.7460000000064611</v>
      </c>
      <c r="F101" s="274">
        <v>30.190799999996671</v>
      </c>
      <c r="G101" s="274"/>
      <c r="H101" s="351">
        <v>124.88530000000173</v>
      </c>
      <c r="I101" s="204"/>
      <c r="J101" s="173"/>
      <c r="L101" s="365"/>
      <c r="M101" s="365"/>
    </row>
    <row r="102" spans="1:13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2046.7288999999937</v>
      </c>
      <c r="F102" s="284">
        <f>F87+F90+F99+F100+F101</f>
        <v>51920.281499999997</v>
      </c>
      <c r="G102" s="284">
        <f>G87+G90+G99+G100+G101</f>
        <v>36224.909299999999</v>
      </c>
      <c r="H102" s="357">
        <f>H87+H90+H99+H100+H101</f>
        <v>60438.856399999997</v>
      </c>
      <c r="I102" s="204"/>
      <c r="J102" s="173"/>
      <c r="L102" s="365"/>
      <c r="M102" s="365"/>
    </row>
    <row r="103" spans="1:13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  <c r="L103" s="365"/>
      <c r="M103" s="365"/>
    </row>
    <row r="104" spans="1:13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  <c r="L104" s="365"/>
      <c r="M104" s="365"/>
    </row>
    <row r="105" spans="1:13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  <c r="M105" s="365"/>
    </row>
    <row r="106" spans="1:13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  <c r="M106" s="365"/>
    </row>
    <row r="107" spans="1:13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  <c r="M107" s="365"/>
    </row>
    <row r="108" spans="1:13" ht="12" customHeight="1">
      <c r="M108" s="365"/>
    </row>
    <row r="109" spans="1:13" s="46" customFormat="1" ht="17.100000000000001" customHeight="1" thickBot="1">
      <c r="A109" s="95"/>
      <c r="C109" s="78" t="s">
        <v>44</v>
      </c>
      <c r="I109" s="95"/>
      <c r="K109"/>
      <c r="M109" s="365"/>
    </row>
    <row r="110" spans="1:13" ht="17.100000000000001" customHeight="1" thickTop="1">
      <c r="B110" s="375" t="s">
        <v>1</v>
      </c>
      <c r="C110" s="376"/>
      <c r="D110" s="376"/>
      <c r="E110" s="376"/>
      <c r="F110" s="376"/>
      <c r="G110" s="376"/>
      <c r="H110" s="376"/>
      <c r="I110" s="376"/>
      <c r="J110" s="377"/>
      <c r="M110" s="365"/>
    </row>
    <row r="111" spans="1:13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  <c r="M111" s="365"/>
    </row>
    <row r="112" spans="1:13" ht="14.1" customHeight="1" thickBot="1">
      <c r="B112" s="2"/>
      <c r="C112" s="378" t="s">
        <v>2</v>
      </c>
      <c r="D112" s="379"/>
      <c r="E112" s="378" t="s">
        <v>21</v>
      </c>
      <c r="F112" s="379"/>
      <c r="G112" s="378" t="s">
        <v>22</v>
      </c>
      <c r="H112" s="379"/>
      <c r="I112" s="43"/>
      <c r="J112" s="1"/>
      <c r="M112" s="365"/>
    </row>
    <row r="113" spans="2:13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  <c r="M113" s="365"/>
    </row>
    <row r="114" spans="2:13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  <c r="M114" s="365"/>
    </row>
    <row r="115" spans="2:13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  <c r="M115" s="365"/>
    </row>
    <row r="116" spans="2:13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  <c r="M116" s="365"/>
    </row>
    <row r="117" spans="2:13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  <c r="M117" s="365"/>
    </row>
    <row r="118" spans="2:13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  <c r="M118" s="365"/>
    </row>
    <row r="119" spans="2:13" ht="17.100000000000001" customHeight="1">
      <c r="B119" s="380" t="s">
        <v>8</v>
      </c>
      <c r="C119" s="381"/>
      <c r="D119" s="381"/>
      <c r="E119" s="381"/>
      <c r="F119" s="381"/>
      <c r="G119" s="381"/>
      <c r="H119" s="381"/>
      <c r="I119" s="381"/>
      <c r="J119" s="382"/>
      <c r="M119" s="365"/>
    </row>
    <row r="120" spans="2:13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  <c r="M120" s="365"/>
    </row>
    <row r="121" spans="2:13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31</v>
      </c>
      <c r="F121" s="246" t="str">
        <f>F20</f>
        <v>LANDET KVANTUM T.O.M UKE 31</v>
      </c>
      <c r="G121" s="246" t="str">
        <f>H20</f>
        <v>RESTKVOTER</v>
      </c>
      <c r="H121" s="247" t="str">
        <f>I20</f>
        <v>LANDET KVANTUM T.O.M. UKE 31 2013</v>
      </c>
      <c r="I121" s="4"/>
      <c r="J121" s="1"/>
      <c r="K121"/>
      <c r="M121" s="365"/>
    </row>
    <row r="122" spans="2:13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472.86020000000099</v>
      </c>
      <c r="F122" s="322">
        <f>F123+F124+F125</f>
        <v>29731.289700000001</v>
      </c>
      <c r="G122" s="322">
        <f>G123+G124+G125</f>
        <v>7268.7102999999997</v>
      </c>
      <c r="H122" s="344">
        <f>H123+H124+H125</f>
        <v>25689.996299999999</v>
      </c>
      <c r="I122" s="204"/>
      <c r="J122" s="173"/>
      <c r="K122"/>
      <c r="L122" s="365"/>
      <c r="M122" s="365"/>
    </row>
    <row r="123" spans="2:13" ht="14.1" customHeight="1">
      <c r="B123" s="9"/>
      <c r="C123" s="239" t="s">
        <v>12</v>
      </c>
      <c r="D123" s="314">
        <v>29600</v>
      </c>
      <c r="E123" s="320">
        <v>344.18760000000111</v>
      </c>
      <c r="F123" s="320">
        <v>24517.059600000001</v>
      </c>
      <c r="G123" s="320">
        <f>D123-F123</f>
        <v>5082.9403999999995</v>
      </c>
      <c r="H123" s="336">
        <v>21822.9781</v>
      </c>
      <c r="I123" s="43"/>
      <c r="J123" s="173"/>
      <c r="L123" s="365"/>
      <c r="M123" s="365"/>
    </row>
    <row r="124" spans="2:13" ht="14.1" customHeight="1">
      <c r="B124" s="9"/>
      <c r="C124" s="239" t="s">
        <v>11</v>
      </c>
      <c r="D124" s="314">
        <v>6900</v>
      </c>
      <c r="E124" s="320">
        <v>128.67259999999987</v>
      </c>
      <c r="F124" s="320">
        <v>5214.2300999999998</v>
      </c>
      <c r="G124" s="320">
        <f>D124-F124</f>
        <v>1685.7699000000002</v>
      </c>
      <c r="H124" s="336">
        <v>3867.0182</v>
      </c>
      <c r="I124" s="43"/>
      <c r="J124" s="173"/>
      <c r="L124" s="365"/>
      <c r="M124" s="365"/>
    </row>
    <row r="125" spans="2:13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  <c r="L125" s="365"/>
      <c r="M125" s="365"/>
    </row>
    <row r="126" spans="2:13" s="122" customFormat="1" ht="14.1" customHeight="1" thickBot="1">
      <c r="B126" s="124"/>
      <c r="C126" s="51" t="s">
        <v>45</v>
      </c>
      <c r="D126" s="316">
        <v>25000</v>
      </c>
      <c r="E126" s="323">
        <v>911.08200000000215</v>
      </c>
      <c r="F126" s="323">
        <v>25328.9352</v>
      </c>
      <c r="G126" s="323">
        <f>D126-F126</f>
        <v>-328.9351999999999</v>
      </c>
      <c r="H126" s="338">
        <v>29348.264600000002</v>
      </c>
      <c r="I126" s="125"/>
      <c r="J126" s="173"/>
      <c r="K126"/>
      <c r="L126" s="365"/>
      <c r="M126" s="365"/>
    </row>
    <row r="127" spans="2:13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264.18629999999871</v>
      </c>
      <c r="F127" s="326">
        <f>F136+F133+F128</f>
        <v>26706.842199999999</v>
      </c>
      <c r="G127" s="326">
        <f>D127-F127</f>
        <v>11293.157800000001</v>
      </c>
      <c r="H127" s="339">
        <f>H133+H136+H128</f>
        <v>23363.854200000002</v>
      </c>
      <c r="I127" s="6"/>
      <c r="J127" s="173"/>
      <c r="K127"/>
      <c r="L127" s="365"/>
      <c r="M127" s="365"/>
    </row>
    <row r="128" spans="2:13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194.36659999999915</v>
      </c>
      <c r="F128" s="325">
        <f>F129+F130+F132+F131</f>
        <v>19806.734700000001</v>
      </c>
      <c r="G128" s="325">
        <f>G129+G130+G131+G132</f>
        <v>8693.2652999999991</v>
      </c>
      <c r="H128" s="340">
        <f>H129+H130+H131+H132</f>
        <v>16998.586800000001</v>
      </c>
      <c r="I128" s="4"/>
      <c r="J128" s="173"/>
      <c r="L128" s="365"/>
      <c r="M128" s="365"/>
    </row>
    <row r="129" spans="2:13" s="24" customFormat="1" ht="14.1" customHeight="1">
      <c r="B129" s="53"/>
      <c r="C129" s="241" t="s">
        <v>23</v>
      </c>
      <c r="D129" s="329">
        <v>8065</v>
      </c>
      <c r="E129" s="330">
        <v>55.111700000000155</v>
      </c>
      <c r="F129" s="330">
        <v>1878.6184000000001</v>
      </c>
      <c r="G129" s="330">
        <f t="shared" ref="G129:G134" si="2">D129-F129</f>
        <v>6186.3815999999997</v>
      </c>
      <c r="H129" s="341">
        <v>2487.7966999999999</v>
      </c>
      <c r="I129" s="54"/>
      <c r="J129" s="173"/>
      <c r="K129"/>
      <c r="L129" s="365"/>
      <c r="M129" s="365"/>
    </row>
    <row r="130" spans="2:13" s="24" customFormat="1" ht="14.1" customHeight="1">
      <c r="B130" s="175"/>
      <c r="C130" s="241" t="s">
        <v>24</v>
      </c>
      <c r="D130" s="329">
        <v>7410</v>
      </c>
      <c r="E130" s="330">
        <v>61.696599999999307</v>
      </c>
      <c r="F130" s="330">
        <v>6392.8698999999997</v>
      </c>
      <c r="G130" s="330">
        <f t="shared" si="2"/>
        <v>1017.1301000000003</v>
      </c>
      <c r="H130" s="341">
        <v>6244.7317999999996</v>
      </c>
      <c r="I130" s="181"/>
      <c r="J130" s="173"/>
      <c r="K130"/>
      <c r="L130" s="365"/>
      <c r="M130" s="365"/>
    </row>
    <row r="131" spans="2:13" s="24" customFormat="1" ht="14.1" customHeight="1">
      <c r="B131" s="175"/>
      <c r="C131" s="241" t="s">
        <v>25</v>
      </c>
      <c r="D131" s="329">
        <v>7382</v>
      </c>
      <c r="E131" s="330">
        <v>66.942199999999502</v>
      </c>
      <c r="F131" s="330">
        <v>6242.8900999999996</v>
      </c>
      <c r="G131" s="330">
        <f t="shared" si="2"/>
        <v>1139.1099000000004</v>
      </c>
      <c r="H131" s="341">
        <v>4013.3904000000002</v>
      </c>
      <c r="I131" s="181"/>
      <c r="J131" s="173"/>
      <c r="K131"/>
      <c r="L131" s="365"/>
      <c r="M131" s="365"/>
    </row>
    <row r="132" spans="2:13" s="24" customFormat="1" ht="14.1" customHeight="1">
      <c r="B132" s="175"/>
      <c r="C132" s="241" t="s">
        <v>26</v>
      </c>
      <c r="D132" s="329">
        <v>5643</v>
      </c>
      <c r="E132" s="330">
        <v>10.616100000000188</v>
      </c>
      <c r="F132" s="330">
        <v>5292.3563000000004</v>
      </c>
      <c r="G132" s="330">
        <f t="shared" si="2"/>
        <v>350.64369999999963</v>
      </c>
      <c r="H132" s="341">
        <v>4252.6679000000004</v>
      </c>
      <c r="I132" s="181"/>
      <c r="J132" s="173"/>
      <c r="K132"/>
      <c r="L132" s="365"/>
      <c r="M132" s="365"/>
    </row>
    <row r="133" spans="2:13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15.924799999999777</v>
      </c>
      <c r="F133" s="321">
        <f>F135+F134</f>
        <v>4229.0425999999998</v>
      </c>
      <c r="G133" s="321">
        <f t="shared" si="2"/>
        <v>-49.042599999999766</v>
      </c>
      <c r="H133" s="342">
        <f>H134+H135</f>
        <v>3430.6030000000001</v>
      </c>
      <c r="I133" s="44"/>
      <c r="J133" s="173"/>
      <c r="K133"/>
      <c r="L133" s="365"/>
      <c r="M133" s="365"/>
    </row>
    <row r="134" spans="2:13" ht="14.1" customHeight="1">
      <c r="B134" s="9"/>
      <c r="C134" s="241" t="s">
        <v>47</v>
      </c>
      <c r="D134" s="287">
        <v>3680</v>
      </c>
      <c r="E134" s="275">
        <v>15.924799999999777</v>
      </c>
      <c r="F134" s="275">
        <v>4229.0425999999998</v>
      </c>
      <c r="G134" s="275">
        <f t="shared" si="2"/>
        <v>-549.04259999999977</v>
      </c>
      <c r="H134" s="348">
        <v>3430.6030000000001</v>
      </c>
      <c r="I134" s="6"/>
      <c r="J134" s="173"/>
      <c r="L134" s="365"/>
      <c r="M134" s="365"/>
    </row>
    <row r="135" spans="2:13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48"/>
      <c r="I135" s="44"/>
      <c r="J135" s="173"/>
      <c r="L135" s="365"/>
      <c r="M135" s="365"/>
    </row>
    <row r="136" spans="2:13" ht="14.1" customHeight="1" thickBot="1">
      <c r="B136" s="9"/>
      <c r="C136" s="243" t="s">
        <v>75</v>
      </c>
      <c r="D136" s="289">
        <v>5320</v>
      </c>
      <c r="E136" s="276">
        <v>53.89489999999978</v>
      </c>
      <c r="F136" s="276">
        <v>2671.0648999999999</v>
      </c>
      <c r="G136" s="276">
        <f>D136-F136</f>
        <v>2648.9351000000001</v>
      </c>
      <c r="H136" s="349">
        <v>2934.6644000000001</v>
      </c>
      <c r="I136" s="6"/>
      <c r="J136" s="173"/>
      <c r="L136" s="365"/>
      <c r="M136" s="365"/>
    </row>
    <row r="137" spans="2:13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50">
        <v>805.24059999999997</v>
      </c>
      <c r="I137" s="6"/>
      <c r="J137" s="173"/>
      <c r="K137"/>
      <c r="L137" s="365"/>
      <c r="M137" s="365"/>
    </row>
    <row r="138" spans="2:13" s="86" customFormat="1" ht="15.75" customHeight="1" thickBot="1">
      <c r="B138" s="9"/>
      <c r="C138" s="199" t="s">
        <v>88</v>
      </c>
      <c r="D138" s="286">
        <v>2000</v>
      </c>
      <c r="E138" s="274">
        <v>16.884399999999999</v>
      </c>
      <c r="F138" s="274">
        <v>167.39599999999999</v>
      </c>
      <c r="G138" s="274">
        <f>D138-F138</f>
        <v>1832.604</v>
      </c>
      <c r="H138" s="351">
        <v>160.4083</v>
      </c>
      <c r="I138" s="6"/>
      <c r="J138" s="173"/>
      <c r="K138"/>
      <c r="L138" s="365"/>
      <c r="M138" s="365"/>
    </row>
    <row r="139" spans="2:13" s="86" customFormat="1" ht="14.1" customHeight="1" thickBot="1">
      <c r="B139" s="9"/>
      <c r="C139" s="199" t="s">
        <v>49</v>
      </c>
      <c r="D139" s="286">
        <v>350</v>
      </c>
      <c r="E139" s="274"/>
      <c r="F139" s="274">
        <v>299.69799999999998</v>
      </c>
      <c r="G139" s="274">
        <v>350</v>
      </c>
      <c r="H139" s="351">
        <v>88.683999999999997</v>
      </c>
      <c r="I139" s="43"/>
      <c r="J139" s="173"/>
      <c r="K139"/>
      <c r="L139" s="365"/>
      <c r="M139" s="365"/>
    </row>
    <row r="140" spans="2:13" s="86" customFormat="1" ht="14.1" customHeight="1" thickBot="1">
      <c r="B140" s="9"/>
      <c r="C140" s="199" t="s">
        <v>14</v>
      </c>
      <c r="D140" s="286"/>
      <c r="E140" s="274">
        <v>137.61800000000221</v>
      </c>
      <c r="F140" s="274">
        <v>188.02360000000044</v>
      </c>
      <c r="G140" s="274">
        <f>D140-F140</f>
        <v>-188.02360000000044</v>
      </c>
      <c r="H140" s="351">
        <v>245.09260000000359</v>
      </c>
      <c r="I140" s="161"/>
      <c r="J140" s="173"/>
      <c r="K140"/>
      <c r="L140" s="365"/>
      <c r="M140" s="365"/>
    </row>
    <row r="141" spans="2:13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1802.630900000004</v>
      </c>
      <c r="F141" s="327">
        <f>F122+F126+F127+F137+F138+F139+F140</f>
        <v>82427.604599999991</v>
      </c>
      <c r="G141" s="327">
        <f>G122+G126+G127+G137+G138+G139+G140</f>
        <v>20385.093399999998</v>
      </c>
      <c r="H141" s="343">
        <f>H122+H126+H127+H137+H138+H139+H140</f>
        <v>79701.540599999993</v>
      </c>
      <c r="I141" s="141"/>
      <c r="J141" s="173"/>
      <c r="K141"/>
      <c r="L141" s="365"/>
      <c r="M141" s="365"/>
    </row>
    <row r="142" spans="2:13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  <c r="L142" s="365"/>
      <c r="M142" s="365"/>
    </row>
    <row r="143" spans="2:13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  <c r="L143" s="365"/>
      <c r="M143" s="365"/>
    </row>
    <row r="144" spans="2:13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  <c r="L144" s="365"/>
      <c r="M144" s="365"/>
    </row>
    <row r="145" spans="1:13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  <c r="L145" s="365"/>
      <c r="M145" s="365"/>
    </row>
    <row r="146" spans="1:13" ht="12" customHeight="1">
      <c r="B146" s="6"/>
      <c r="C146" s="30"/>
      <c r="D146" s="31"/>
      <c r="E146" s="31"/>
      <c r="F146" s="31"/>
      <c r="G146" s="31"/>
      <c r="H146" s="6"/>
      <c r="I146" s="6"/>
      <c r="J146" s="6"/>
      <c r="L146" s="365"/>
      <c r="M146" s="365"/>
    </row>
    <row r="147" spans="1:13" ht="14.1" customHeight="1">
      <c r="L147" s="365"/>
      <c r="M147" s="365"/>
    </row>
    <row r="148" spans="1:13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  <c r="L148" s="365"/>
      <c r="M148" s="365"/>
    </row>
    <row r="149" spans="1:13" ht="17.100000000000001" customHeight="1" thickTop="1">
      <c r="B149" s="401" t="s">
        <v>1</v>
      </c>
      <c r="C149" s="402"/>
      <c r="D149" s="402"/>
      <c r="E149" s="402"/>
      <c r="F149" s="402"/>
      <c r="G149" s="402"/>
      <c r="H149" s="402"/>
      <c r="I149" s="402"/>
      <c r="J149" s="403"/>
      <c r="L149" s="365"/>
      <c r="M149" s="365"/>
    </row>
    <row r="150" spans="1:13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  <c r="L150" s="365"/>
      <c r="M150" s="365"/>
    </row>
    <row r="151" spans="1:13" s="3" customFormat="1" ht="18" customHeight="1" thickBot="1">
      <c r="B151" s="32"/>
      <c r="C151" s="399" t="s">
        <v>2</v>
      </c>
      <c r="D151" s="400"/>
      <c r="E151" s="399" t="s">
        <v>63</v>
      </c>
      <c r="F151" s="400"/>
      <c r="G151" s="399" t="s">
        <v>64</v>
      </c>
      <c r="H151" s="400"/>
      <c r="I151" s="99"/>
      <c r="J151" s="34"/>
      <c r="K151"/>
      <c r="L151" s="365"/>
      <c r="M151" s="365"/>
    </row>
    <row r="152" spans="1:13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  <c r="L152" s="365"/>
      <c r="M152" s="365"/>
    </row>
    <row r="153" spans="1:13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  <c r="L153" s="365"/>
      <c r="M153" s="365"/>
    </row>
    <row r="154" spans="1:13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  <c r="L154" s="365"/>
      <c r="M154" s="365"/>
    </row>
    <row r="155" spans="1:13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  <c r="L155" s="365"/>
      <c r="M155" s="365"/>
    </row>
    <row r="156" spans="1:13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  <c r="L156" s="365"/>
      <c r="M156" s="365"/>
    </row>
    <row r="157" spans="1:13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  <c r="L157" s="365"/>
      <c r="M157" s="365"/>
    </row>
    <row r="158" spans="1:13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  <c r="L158" s="365"/>
      <c r="M158" s="365"/>
    </row>
    <row r="159" spans="1:13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  <c r="L159" s="365"/>
      <c r="M159" s="365"/>
    </row>
    <row r="160" spans="1:13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  <c r="L160" s="365"/>
      <c r="M160" s="365"/>
    </row>
    <row r="161" spans="1:13" ht="18" customHeight="1">
      <c r="B161" s="396" t="s">
        <v>8</v>
      </c>
      <c r="C161" s="397"/>
      <c r="D161" s="397"/>
      <c r="E161" s="397"/>
      <c r="F161" s="397"/>
      <c r="G161" s="397"/>
      <c r="H161" s="397"/>
      <c r="I161" s="397"/>
      <c r="J161" s="398"/>
      <c r="L161" s="365"/>
      <c r="M161" s="365"/>
    </row>
    <row r="162" spans="1:13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  <c r="L162" s="365"/>
      <c r="M162" s="365"/>
    </row>
    <row r="163" spans="1:13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31</v>
      </c>
      <c r="F163" s="85" t="str">
        <f>F20</f>
        <v>LANDET KVANTUM T.O.M UKE 31</v>
      </c>
      <c r="G163" s="85" t="str">
        <f>H20</f>
        <v>RESTKVOTER</v>
      </c>
      <c r="H163" s="117" t="str">
        <f>I20</f>
        <v>LANDET KVANTUM T.O.M. UKE 31 2013</v>
      </c>
      <c r="I163" s="89"/>
      <c r="J163" s="34"/>
      <c r="L163" s="365"/>
      <c r="M163" s="365"/>
    </row>
    <row r="164" spans="1:13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204.13909999999942</v>
      </c>
      <c r="F164" s="251">
        <f>F165+F166+F167+F168+F169</f>
        <v>21538.6129</v>
      </c>
      <c r="G164" s="251">
        <f>G165+G166+G167+G168+G169</f>
        <v>4700.3870999999999</v>
      </c>
      <c r="H164" s="367">
        <f>H165+H166+H167+H168+H169</f>
        <v>23773.632700000002</v>
      </c>
      <c r="I164" s="96"/>
      <c r="J164" s="72"/>
      <c r="L164" s="365"/>
      <c r="M164" s="365"/>
    </row>
    <row r="165" spans="1:13" ht="14.1" customHeight="1">
      <c r="B165" s="58"/>
      <c r="C165" s="148" t="s">
        <v>12</v>
      </c>
      <c r="D165" s="292">
        <v>15505</v>
      </c>
      <c r="E165" s="252">
        <v>141.56309999999939</v>
      </c>
      <c r="F165" s="252">
        <v>18460.2173</v>
      </c>
      <c r="G165" s="252">
        <f t="shared" ref="G165:G171" si="3">D165-F165</f>
        <v>-2955.2173000000003</v>
      </c>
      <c r="H165" s="368">
        <v>19293.254199999999</v>
      </c>
      <c r="I165" s="96"/>
      <c r="J165" s="72"/>
      <c r="L165" s="365"/>
      <c r="M165" s="365"/>
    </row>
    <row r="166" spans="1:13" ht="14.1" customHeight="1">
      <c r="B166" s="58"/>
      <c r="C166" s="149" t="s">
        <v>11</v>
      </c>
      <c r="D166" s="292">
        <v>4035</v>
      </c>
      <c r="E166" s="252"/>
      <c r="F166" s="252">
        <v>925.31899999999996</v>
      </c>
      <c r="G166" s="252">
        <f t="shared" si="3"/>
        <v>3109.681</v>
      </c>
      <c r="H166" s="368">
        <v>999.38520000000005</v>
      </c>
      <c r="I166" s="96"/>
      <c r="J166" s="72"/>
      <c r="L166" s="365"/>
      <c r="M166" s="365"/>
    </row>
    <row r="167" spans="1:13" ht="14.1" customHeight="1">
      <c r="B167" s="58"/>
      <c r="C167" s="149" t="s">
        <v>54</v>
      </c>
      <c r="D167" s="292">
        <v>1541</v>
      </c>
      <c r="E167" s="252">
        <v>24.293599999999969</v>
      </c>
      <c r="F167" s="252">
        <v>1010.948</v>
      </c>
      <c r="G167" s="252">
        <f t="shared" si="3"/>
        <v>530.05200000000002</v>
      </c>
      <c r="H167" s="368">
        <v>2076.0727000000002</v>
      </c>
      <c r="I167" s="96"/>
      <c r="J167" s="72"/>
      <c r="L167" s="365"/>
      <c r="M167" s="365"/>
    </row>
    <row r="168" spans="1:13" ht="14.1" customHeight="1">
      <c r="B168" s="58"/>
      <c r="C168" s="149" t="s">
        <v>53</v>
      </c>
      <c r="D168" s="292">
        <v>4158</v>
      </c>
      <c r="E168" s="252">
        <v>38.282400000000052</v>
      </c>
      <c r="F168" s="252">
        <v>1142.1286</v>
      </c>
      <c r="G168" s="252">
        <f t="shared" si="3"/>
        <v>3015.8714</v>
      </c>
      <c r="H168" s="368">
        <v>1404.9205999999999</v>
      </c>
      <c r="I168" s="96"/>
      <c r="J168" s="72"/>
      <c r="L168" s="365"/>
      <c r="M168" s="365"/>
    </row>
    <row r="169" spans="1:13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369"/>
      <c r="I169" s="96"/>
      <c r="J169" s="72"/>
      <c r="L169" s="365"/>
      <c r="M169" s="365"/>
    </row>
    <row r="170" spans="1:13" ht="14.1" customHeight="1" thickBot="1">
      <c r="B170" s="58"/>
      <c r="C170" s="151" t="s">
        <v>45</v>
      </c>
      <c r="D170" s="294">
        <v>5500</v>
      </c>
      <c r="E170" s="254"/>
      <c r="F170" s="254">
        <v>2021.7252000000001</v>
      </c>
      <c r="G170" s="254">
        <f t="shared" si="3"/>
        <v>3478.2748000000001</v>
      </c>
      <c r="H170" s="346">
        <v>1242.4405999999999</v>
      </c>
      <c r="I170" s="96"/>
      <c r="J170" s="72"/>
      <c r="L170" s="365"/>
      <c r="M170" s="365"/>
    </row>
    <row r="171" spans="1:13" ht="14.1" customHeight="1">
      <c r="B171" s="58"/>
      <c r="C171" s="147" t="s">
        <v>18</v>
      </c>
      <c r="D171" s="291">
        <v>8000</v>
      </c>
      <c r="E171" s="251">
        <v>56.902199999999993</v>
      </c>
      <c r="F171" s="251">
        <v>1457.7907</v>
      </c>
      <c r="G171" s="251">
        <f t="shared" si="3"/>
        <v>6542.2093000000004</v>
      </c>
      <c r="H171" s="367">
        <v>4508.1223</v>
      </c>
      <c r="I171" s="96"/>
      <c r="J171" s="72"/>
      <c r="L171" s="365"/>
      <c r="M171" s="365"/>
    </row>
    <row r="172" spans="1:13" ht="14.1" customHeight="1">
      <c r="B172" s="58"/>
      <c r="C172" s="149" t="s">
        <v>35</v>
      </c>
      <c r="D172" s="292"/>
      <c r="E172" s="252">
        <v>5.8092000000000326</v>
      </c>
      <c r="F172" s="252">
        <v>267.66930000000002</v>
      </c>
      <c r="G172" s="252"/>
      <c r="H172" s="368">
        <v>3054.2689999999998</v>
      </c>
      <c r="I172" s="96"/>
      <c r="J172" s="72"/>
      <c r="L172" s="365"/>
      <c r="M172" s="365"/>
    </row>
    <row r="173" spans="1:13" ht="14.1" customHeight="1" thickBot="1">
      <c r="B173" s="58"/>
      <c r="C173" s="152" t="s">
        <v>56</v>
      </c>
      <c r="D173" s="295"/>
      <c r="E173" s="255">
        <v>51.092999999999847</v>
      </c>
      <c r="F173" s="255">
        <f>F171-F172</f>
        <v>1190.1214</v>
      </c>
      <c r="G173" s="255"/>
      <c r="H173" s="370">
        <f>H171-H172</f>
        <v>1453.8533000000002</v>
      </c>
      <c r="I173" s="99"/>
      <c r="J173" s="72"/>
      <c r="L173" s="365"/>
      <c r="M173" s="365"/>
    </row>
    <row r="174" spans="1:13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371"/>
      <c r="I174" s="96"/>
      <c r="J174" s="72"/>
      <c r="L174" s="365"/>
      <c r="M174" s="365"/>
    </row>
    <row r="175" spans="1:13" ht="14.1" customHeight="1" thickBot="1">
      <c r="B175" s="58"/>
      <c r="C175" s="151" t="s">
        <v>57</v>
      </c>
      <c r="D175" s="294"/>
      <c r="E175" s="254">
        <v>1</v>
      </c>
      <c r="F175" s="254">
        <v>28</v>
      </c>
      <c r="G175" s="254">
        <f>D175-F175</f>
        <v>-28</v>
      </c>
      <c r="H175" s="346">
        <v>281</v>
      </c>
      <c r="I175" s="96"/>
      <c r="J175" s="72"/>
      <c r="L175" s="365"/>
      <c r="M175" s="365"/>
    </row>
    <row r="176" spans="1:13" ht="14.1" customHeight="1" thickBot="1">
      <c r="A176" s="3"/>
      <c r="B176" s="32"/>
      <c r="C176" s="154" t="s">
        <v>9</v>
      </c>
      <c r="D176" s="297">
        <f>D164+D170+D171</f>
        <v>39739</v>
      </c>
      <c r="E176" s="345">
        <f>E164+E170+E171+E174+E175</f>
        <v>262.04129999999941</v>
      </c>
      <c r="F176" s="345">
        <f>F164+F170+F171+F174+F175</f>
        <v>25047.394600000003</v>
      </c>
      <c r="G176" s="345">
        <f>G164+G170+G171+G174+G175</f>
        <v>14701.605400000002</v>
      </c>
      <c r="H176" s="347">
        <f>H164+H170+H171+H174+H175</f>
        <v>29805.195600000003</v>
      </c>
      <c r="I176" s="238"/>
      <c r="J176" s="72"/>
      <c r="L176" s="365"/>
      <c r="M176" s="365"/>
    </row>
    <row r="177" spans="1:13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  <c r="M177" s="365"/>
    </row>
    <row r="178" spans="1:13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  <c r="M178" s="365"/>
    </row>
    <row r="179" spans="1:13" ht="14.1" customHeight="1" thickTop="1">
      <c r="M179" s="365"/>
    </row>
    <row r="180" spans="1:13" ht="14.1" customHeight="1">
      <c r="M180" s="365"/>
    </row>
    <row r="181" spans="1:13" ht="14.1" customHeight="1">
      <c r="F181" s="237"/>
      <c r="M181" s="365"/>
    </row>
    <row r="182" spans="1:13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  <c r="M182" s="365"/>
    </row>
    <row r="183" spans="1:13" ht="17.100000000000001" customHeight="1" thickTop="1">
      <c r="B183" s="401" t="s">
        <v>1</v>
      </c>
      <c r="C183" s="402"/>
      <c r="D183" s="402"/>
      <c r="E183" s="402"/>
      <c r="F183" s="402"/>
      <c r="G183" s="402"/>
      <c r="H183" s="402"/>
      <c r="I183" s="402"/>
      <c r="J183" s="403"/>
      <c r="M183" s="365"/>
    </row>
    <row r="184" spans="1:13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  <c r="M184" s="365"/>
    </row>
    <row r="185" spans="1:13" s="3" customFormat="1" ht="14.1" customHeight="1" thickBot="1">
      <c r="B185" s="88"/>
      <c r="C185" s="399" t="s">
        <v>2</v>
      </c>
      <c r="D185" s="400"/>
      <c r="E185" s="399" t="s">
        <v>63</v>
      </c>
      <c r="F185" s="400"/>
      <c r="G185" s="89"/>
      <c r="H185" s="89"/>
      <c r="I185" s="89"/>
      <c r="J185" s="84"/>
      <c r="K185"/>
      <c r="M185" s="365"/>
    </row>
    <row r="186" spans="1:13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  <c r="M186" s="365"/>
    </row>
    <row r="187" spans="1:13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  <c r="M187" s="365"/>
    </row>
    <row r="188" spans="1:13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  <c r="M188" s="365"/>
    </row>
    <row r="189" spans="1:13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  <c r="M189" s="365"/>
    </row>
    <row r="190" spans="1:13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  <c r="M190" s="365"/>
    </row>
    <row r="191" spans="1:13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  <c r="M191" s="365"/>
    </row>
    <row r="192" spans="1:13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  <c r="M192" s="365"/>
    </row>
    <row r="193" spans="2:13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  <c r="M193" s="365"/>
    </row>
    <row r="194" spans="2:13" ht="17.100000000000001" customHeight="1">
      <c r="B194" s="396" t="s">
        <v>8</v>
      </c>
      <c r="C194" s="397"/>
      <c r="D194" s="397"/>
      <c r="E194" s="397"/>
      <c r="F194" s="397"/>
      <c r="G194" s="397"/>
      <c r="H194" s="397"/>
      <c r="I194" s="397"/>
      <c r="J194" s="398"/>
      <c r="M194" s="365"/>
    </row>
    <row r="195" spans="2:13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  <c r="M195" s="365"/>
    </row>
    <row r="196" spans="2:13" ht="62.25" customHeight="1" thickBot="1">
      <c r="B196" s="98"/>
      <c r="C196" s="146" t="s">
        <v>20</v>
      </c>
      <c r="D196" s="155" t="s">
        <v>21</v>
      </c>
      <c r="E196" s="85" t="str">
        <f>E20</f>
        <v>LANDET KVANTUM UKE 31</v>
      </c>
      <c r="F196" s="85" t="str">
        <f>F20</f>
        <v>LANDET KVANTUM T.O.M UKE 31</v>
      </c>
      <c r="G196" s="85" t="str">
        <f>H20</f>
        <v>RESTKVOTER</v>
      </c>
      <c r="H196" s="117" t="str">
        <f>I20</f>
        <v>LANDET KVANTUM T.O.M. UKE 31 2013</v>
      </c>
      <c r="I196" s="96"/>
      <c r="J196" s="87"/>
      <c r="M196" s="365"/>
    </row>
    <row r="197" spans="2:13" s="122" customFormat="1" ht="14.1" customHeight="1" thickBot="1">
      <c r="B197" s="119"/>
      <c r="C197" s="153" t="s">
        <v>60</v>
      </c>
      <c r="D197" s="265"/>
      <c r="E197" s="265">
        <v>15.485299999999938</v>
      </c>
      <c r="F197" s="265">
        <v>672.20309999999995</v>
      </c>
      <c r="G197" s="265"/>
      <c r="H197" s="266">
        <v>588.55719999999997</v>
      </c>
      <c r="I197" s="120"/>
      <c r="J197" s="121"/>
      <c r="K197"/>
      <c r="L197" s="365"/>
      <c r="M197" s="365"/>
    </row>
    <row r="198" spans="2:13" ht="14.1" customHeight="1" thickBot="1">
      <c r="B198" s="98"/>
      <c r="C198" s="156" t="s">
        <v>52</v>
      </c>
      <c r="D198" s="265"/>
      <c r="E198" s="265">
        <v>191.99689999999987</v>
      </c>
      <c r="F198" s="265">
        <v>1694.7511</v>
      </c>
      <c r="G198" s="265"/>
      <c r="H198" s="266">
        <v>1894.2394999999999</v>
      </c>
      <c r="I198" s="144"/>
      <c r="J198" s="87"/>
      <c r="L198" s="365"/>
      <c r="M198" s="365"/>
    </row>
    <row r="199" spans="2:13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  <c r="L199" s="365"/>
      <c r="M199" s="365"/>
    </row>
    <row r="200" spans="2:13" s="122" customFormat="1" ht="14.1" customHeight="1" thickBot="1">
      <c r="B200" s="114"/>
      <c r="C200" s="151" t="s">
        <v>66</v>
      </c>
      <c r="D200" s="267"/>
      <c r="E200" s="267">
        <v>1</v>
      </c>
      <c r="F200" s="267">
        <v>25</v>
      </c>
      <c r="G200" s="267"/>
      <c r="H200" s="268">
        <v>21</v>
      </c>
      <c r="I200" s="115"/>
      <c r="J200" s="116"/>
      <c r="K200"/>
      <c r="L200" s="365"/>
      <c r="M200" s="365"/>
    </row>
    <row r="201" spans="2:13" ht="14.1" customHeight="1" thickBot="1">
      <c r="B201" s="98"/>
      <c r="C201" s="154" t="s">
        <v>61</v>
      </c>
      <c r="D201" s="269">
        <v>2330</v>
      </c>
      <c r="E201" s="269">
        <f>SUM(E197:E200)</f>
        <v>208.48219999999981</v>
      </c>
      <c r="F201" s="269">
        <f>SUM(F197:F200)</f>
        <v>2393.1865000000003</v>
      </c>
      <c r="G201" s="269">
        <f>D201-F201</f>
        <v>-63.186500000000251</v>
      </c>
      <c r="H201" s="270">
        <f>H197+H198+H199+H200</f>
        <v>2503.7966999999999</v>
      </c>
      <c r="I201" s="96"/>
      <c r="J201" s="87"/>
      <c r="L201" s="365"/>
      <c r="M201" s="365"/>
    </row>
    <row r="202" spans="2:13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3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3" ht="8.4499999999999993" customHeight="1" thickTop="1"/>
    <row r="205" spans="2:13" ht="14.1" hidden="1" customHeight="1"/>
    <row r="206" spans="2:13" ht="14.1" hidden="1" customHeight="1"/>
    <row r="207" spans="2:13" ht="14.1" hidden="1" customHeight="1">
      <c r="G207" s="80"/>
    </row>
    <row r="208" spans="2:13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31
&amp;"-,Normal"&amp;11(iht. motatte landings- og sluttsedler fra fiskesalgslagene; alle tallstørrelser i hele tonn)&amp;R05.08.2014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UKE_31_2014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2014-07-24T13:13:49Z</cp:lastPrinted>
  <dcterms:created xsi:type="dcterms:W3CDTF">2011-07-06T12:13:20Z</dcterms:created>
  <dcterms:modified xsi:type="dcterms:W3CDTF">2014-08-06T07:24:30Z</dcterms:modified>
</cp:coreProperties>
</file>