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3020" tabRatio="413"/>
  </bookViews>
  <sheets>
    <sheet name="UKE_8_2016" sheetId="1" r:id="rId1"/>
  </sheets>
  <definedNames>
    <definedName name="Z_14D440E4_F18A_4F78_9989_38C1B133222D_.wvu.Cols" localSheetId="0" hidden="1">UKE_8_2016!#REF!</definedName>
    <definedName name="Z_14D440E4_F18A_4F78_9989_38C1B133222D_.wvu.PrintArea" localSheetId="0" hidden="1">UKE_8_2016!$B$1:$M$213</definedName>
    <definedName name="Z_14D440E4_F18A_4F78_9989_38C1B133222D_.wvu.Rows" localSheetId="0" hidden="1">UKE_8_2016!$325:$1048576,UKE_8_2016!$214:$324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60" i="1" l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E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E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<sst xmlns="http://schemas.openxmlformats.org/spreadsheetml/2006/main" count="227" uniqueCount="111">
  <si>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</si>
  <si>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</si>
  <si>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</si>
  <si>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</si>
  <si>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</si>
  <si>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</si>
  <si>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</si>
  <si>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</si>
  <si>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</si>
  <si>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</si>
  <si>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</si>
  <si>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</si>
  <si>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</si>
  <si>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</si>
  <si>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</si>
  <si>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</si>
  <si>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</si>
  <si>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</si>
  <si>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</si>
  <si>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</si>
  <si>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</si>
  <si>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</si>
  <si>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</si>
  <si>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</si>
  <si>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</si>
  <si>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</si>
  <si>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</si>
  <si>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</si>
  <si>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</si>
  <si>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</si>
  <si>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</si>
  <si>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</si>
  <si>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</si>
  <si>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</si>
  <si>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</si>
  <si>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</si>
  <si>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</si>
  <si>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</si>
  <si>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</si>
  <si>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</si>
  <si>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</si>
  <si>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</si>
  <si>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</si>
  <si>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</si>
  <si>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</si>
  <si>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</si>
  <si>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</si>
  <si>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</si>
  <si>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</si>
  <si>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</si>
  <si>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</si>
  <si>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</si>
  <si>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</si>
  <si>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</si>
  <si>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</si>
  <si>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</si>
  <si>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</si>
  <si>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</si>
  <si>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</si>
  <si>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</si>
  <si>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</si>
  <si>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</si>
  <si>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</si>
  <si>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</si>
  <si>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</si>
  <si>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</si>
  <si>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</si>
  <si>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</si>
  <si>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</si>
  <si>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</si>
  <si>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</si>
  <si>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</si>
  <si>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</si>
  <si>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</si>
  <si>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</si>
  <si>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</si>
  <si>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</si>
  <si>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</si>
  <si>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</si>
  <si>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</si>
  <si>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</si>
  <si>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</si>
  <si>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</si>
  <si>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</si>
  <si>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</si>
  <si>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</si>
  <si>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</si>
  <si>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</si>
  <si>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</si>
  <si>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</si>
  <si>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</si>
  <si>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</si>
  <si>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</si>
  <si>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</si>
  <si>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</si>
  <si>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</si>
  <si>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</si>
  <si>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</si>
  <si>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</si>
  <si>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</si>
  <si>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</si>
  <si>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</si>
  <si>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</si>
  <si>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</si>
  <si>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</si>
  <si>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8</t>
  </si>
  <si>
    <t>LANDET KVANTUM T.O.M UKE 8</t>
  </si>
  <si>
    <t>LANDET KVANTUM T.O.M. UKE 8 2015</t>
  </si>
  <si>
    <r>
      <t xml:space="preserve">3 </t>
    </r>
    <r>
      <rPr>
        <sz val="9"/>
        <color theme="1"/>
        <rFont val="Calibri"/>
        <family val="2"/>
      </rPr>
      <t>Registrert rekreasjonsfiske utgjør 143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</si>
  <si>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</si>
  <si>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96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</si>
</sst>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2" fillId="0" borderId="86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55" fillId="0" borderId="53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87" xfId="0" applyNumberFormat="1" applyFont="1" applyFill="1" applyBorder="1" applyAlignment="1">
      <alignment vertical="center"/>
    </xf>
    <xf numFmtId="3" fontId="0" fillId="0" borderId="84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H190" sqref="H190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86" t="s">
        <v>87</v>
      </c>
      <c r="C2" s="387"/>
      <c r="D2" s="387"/>
      <c r="E2" s="387"/>
      <c r="F2" s="387"/>
      <c r="G2" s="387"/>
      <c r="H2" s="387"/>
      <c r="I2" s="387"/>
      <c r="J2" s="387"/>
      <c r="K2" s="388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9"/>
      <c r="C7" s="390"/>
      <c r="D7" s="390"/>
      <c r="E7" s="390"/>
      <c r="F7" s="390"/>
      <c r="G7" s="390"/>
      <c r="H7" s="390"/>
      <c r="I7" s="390"/>
      <c r="J7" s="390"/>
      <c r="K7" s="391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92" t="s">
        <v>2</v>
      </c>
      <c r="D9" s="393"/>
      <c r="E9" s="392" t="s">
        <v>20</v>
      </c>
      <c r="F9" s="393"/>
      <c r="G9" s="392" t="s">
        <v>21</v>
      </c>
      <c r="H9" s="393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5">
        <v>130856</v>
      </c>
      <c r="G10" s="173" t="s">
        <v>26</v>
      </c>
      <c r="H10" s="275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8"/>
      <c r="F13" s="269"/>
      <c r="G13" s="175" t="s">
        <v>15</v>
      </c>
      <c r="H13" s="276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7"/>
      <c r="D17" s="267"/>
      <c r="E17" s="267"/>
      <c r="F17" s="267"/>
      <c r="G17" s="267"/>
      <c r="H17" s="267"/>
      <c r="I17" s="267"/>
      <c r="J17" s="214"/>
      <c r="K17" s="134"/>
      <c r="L17" s="125"/>
      <c r="M17" s="125"/>
    </row>
    <row r="18" spans="1:13" ht="21.75" customHeight="1" x14ac:dyDescent="0.25">
      <c r="B18" s="394" t="s">
        <v>8</v>
      </c>
      <c r="C18" s="395"/>
      <c r="D18" s="395"/>
      <c r="E18" s="395"/>
      <c r="F18" s="395"/>
      <c r="G18" s="395"/>
      <c r="H18" s="395"/>
      <c r="I18" s="395"/>
      <c r="J18" s="395"/>
      <c r="K18" s="396"/>
      <c r="L18" s="220"/>
      <c r="M18" s="220"/>
    </row>
    <row r="19" spans="1:13" ht="12" customHeight="1" thickBot="1" x14ac:dyDescent="0.3">
      <c r="B19" s="126"/>
      <c r="C19" s="270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4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298.46839999999997</v>
      </c>
      <c r="G21" s="253">
        <f>G22+G23</f>
        <v>24874.4872</v>
      </c>
      <c r="H21" s="253"/>
      <c r="I21" s="253">
        <f>I23+I22</f>
        <v>106933.5128</v>
      </c>
      <c r="J21" s="260">
        <f>J23+J22</f>
        <v>15459.419699999999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7">
        <v>130106</v>
      </c>
      <c r="E22" s="257">
        <v>131058</v>
      </c>
      <c r="F22" s="257">
        <v>295.70089999999999</v>
      </c>
      <c r="G22" s="257">
        <v>24625.142199999998</v>
      </c>
      <c r="H22" s="257"/>
      <c r="I22" s="257">
        <f>E22-G22</f>
        <v>106432.8578</v>
      </c>
      <c r="J22" s="261">
        <v>15309.038699999999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8">
        <v>750</v>
      </c>
      <c r="E23" s="258">
        <v>750</v>
      </c>
      <c r="F23" s="258">
        <v>2.7675000000000001</v>
      </c>
      <c r="G23" s="258">
        <v>249.345</v>
      </c>
      <c r="H23" s="258"/>
      <c r="I23" s="258">
        <f>E23-G23</f>
        <v>500.65499999999997</v>
      </c>
      <c r="J23" s="262">
        <v>150.381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21130.587100000001</v>
      </c>
      <c r="G24" s="253">
        <f>G25+G31+G32</f>
        <v>76949.010300000009</v>
      </c>
      <c r="H24" s="253"/>
      <c r="I24" s="253">
        <f>I25+I31+I32</f>
        <v>182154.98970000001</v>
      </c>
      <c r="J24" s="260">
        <f>J25+J31+J32</f>
        <v>63260.542650000003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18401.181700000001</v>
      </c>
      <c r="G25" s="254">
        <f>G26+G27+G28+G29</f>
        <v>64184.532600000006</v>
      </c>
      <c r="H25" s="254"/>
      <c r="I25" s="254">
        <f>I26+I27+I28+I29+I30</f>
        <v>136010.46739999999</v>
      </c>
      <c r="J25" s="263">
        <f>J26+J27+J28+J29+J30</f>
        <v>54857.097049999997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2">
        <v>52313</v>
      </c>
      <c r="E26" s="249">
        <v>46287</v>
      </c>
      <c r="F26" s="249">
        <v>5036.7667000000001</v>
      </c>
      <c r="G26" s="249">
        <v>16165.704</v>
      </c>
      <c r="H26" s="249"/>
      <c r="I26" s="249">
        <f>E26-G26+H26</f>
        <v>30121.296000000002</v>
      </c>
      <c r="J26" s="251">
        <v>11186.117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2">
        <v>50250</v>
      </c>
      <c r="E27" s="249">
        <v>49199</v>
      </c>
      <c r="F27" s="249">
        <v>5223.1846999999998</v>
      </c>
      <c r="G27" s="249">
        <v>19541.735000000001</v>
      </c>
      <c r="H27" s="249"/>
      <c r="I27" s="249">
        <f>E27-G27+H27</f>
        <v>29657.264999999999</v>
      </c>
      <c r="J27" s="251">
        <v>16914.955999999998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2">
        <v>51915</v>
      </c>
      <c r="E28" s="249">
        <v>54568</v>
      </c>
      <c r="F28" s="249">
        <v>4997.1207000000004</v>
      </c>
      <c r="G28" s="249">
        <v>16578.607599999999</v>
      </c>
      <c r="H28" s="249"/>
      <c r="I28" s="249">
        <f>E28-G28+H28</f>
        <v>37989.392399999997</v>
      </c>
      <c r="J28" s="251">
        <v>16218.1445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2">
        <v>34717</v>
      </c>
      <c r="E29" s="249">
        <v>34829</v>
      </c>
      <c r="F29" s="249">
        <v>3144.1095999999998</v>
      </c>
      <c r="G29" s="249">
        <v>11898.486000000001</v>
      </c>
      <c r="H29" s="249"/>
      <c r="I29" s="249">
        <f>E29-G29+H29</f>
        <v>22930.513999999999</v>
      </c>
      <c r="J29" s="251">
        <v>10537.87955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2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631.49480000000005</v>
      </c>
      <c r="G31" s="254">
        <v>8028.2855</v>
      </c>
      <c r="H31" s="254"/>
      <c r="I31" s="254">
        <f>E31-G31</f>
        <v>25847.714500000002</v>
      </c>
      <c r="J31" s="263">
        <v>5860.7737999999999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2097.9106000000002</v>
      </c>
      <c r="G32" s="254">
        <f>G33</f>
        <v>4736.1922000000004</v>
      </c>
      <c r="H32" s="254"/>
      <c r="I32" s="254">
        <f>I33+I34</f>
        <v>20296.807799999999</v>
      </c>
      <c r="J32" s="263">
        <f>J33</f>
        <v>2542.6718000000001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2">
        <v>23149</v>
      </c>
      <c r="E33" s="249">
        <v>22933</v>
      </c>
      <c r="F33" s="249">
        <v>2097.9106000000002</v>
      </c>
      <c r="G33" s="249">
        <v>4736.1922000000004</v>
      </c>
      <c r="H33" s="249"/>
      <c r="I33" s="249">
        <f>E33-G33+H33</f>
        <v>18196.807799999999</v>
      </c>
      <c r="J33" s="251">
        <v>2542.6718000000001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3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107.384</v>
      </c>
      <c r="G35" s="250">
        <v>206.935</v>
      </c>
      <c r="H35" s="250"/>
      <c r="I35" s="250">
        <f t="shared" si="0"/>
        <v>3793.0650000000001</v>
      </c>
      <c r="J35" s="252">
        <v>136.98625000000001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19.069500000000001</v>
      </c>
      <c r="G36" s="250">
        <v>56.401299999999999</v>
      </c>
      <c r="H36" s="250"/>
      <c r="I36" s="250">
        <f t="shared" si="0"/>
        <v>650.59870000000001</v>
      </c>
      <c r="J36" s="252">
        <v>22.203499999999998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54.954500000000003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15.088499999998021</v>
      </c>
      <c r="G39" s="250">
        <v>34.395499999984168</v>
      </c>
      <c r="H39" s="250"/>
      <c r="I39" s="250">
        <f t="shared" si="0"/>
        <v>-34.395499999984168</v>
      </c>
      <c r="J39" s="252">
        <v>90.010800000003655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21625.552</v>
      </c>
      <c r="G40" s="211">
        <f>G21+G24+G35+G36+G37+G38+G39</f>
        <v>109121.22929999999</v>
      </c>
      <c r="H40" s="211">
        <f>H26+H27+H28+H29+H33</f>
        <v>0</v>
      </c>
      <c r="I40" s="211">
        <f>I21+I24+I35+I36+I37+I38+I39</f>
        <v>296497.77069999999</v>
      </c>
      <c r="J40" s="223">
        <f>J21+J24+J35+J36+J37+J38+J39</f>
        <v>85969.16290000001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9" t="s">
        <v>1</v>
      </c>
      <c r="C47" s="390"/>
      <c r="D47" s="390"/>
      <c r="E47" s="390"/>
      <c r="F47" s="390"/>
      <c r="G47" s="390"/>
      <c r="H47" s="390"/>
      <c r="I47" s="390"/>
      <c r="J47" s="390"/>
      <c r="K47" s="391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408" t="s">
        <v>2</v>
      </c>
      <c r="D49" s="409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9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9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9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9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80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94" t="s">
        <v>8</v>
      </c>
      <c r="C55" s="395"/>
      <c r="D55" s="395"/>
      <c r="E55" s="395"/>
      <c r="F55" s="395"/>
      <c r="G55" s="395"/>
      <c r="H55" s="395"/>
      <c r="I55" s="395"/>
      <c r="J55" s="395"/>
      <c r="K55" s="396"/>
      <c r="L55" s="220"/>
      <c r="M55" s="220"/>
    </row>
    <row r="56" spans="2:13" s="3" customFormat="1" ht="48" customHeight="1" thickBot="1" x14ac:dyDescent="0.3">
      <c r="B56" s="149"/>
      <c r="C56" s="192" t="s">
        <v>19</v>
      </c>
      <c r="D56" s="210" t="s">
        <v>20</v>
      </c>
      <c r="E56" s="208" t="str">
        <f>F20</f>
        <v>LANDET KVANTUM UKE 8</v>
      </c>
      <c r="F56" s="208" t="str">
        <f>G20</f>
        <v>LANDET KVANTUM T.O.M UKE 8</v>
      </c>
      <c r="G56" s="208" t="str">
        <f>I20</f>
        <v>RESTKVOTER</v>
      </c>
      <c r="H56" s="209" t="str">
        <f>J20</f>
        <v>LANDET KVANTUM T.O.M. UKE 8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401"/>
      <c r="E57" s="281"/>
      <c r="F57" s="281">
        <v>30.130500000000001</v>
      </c>
      <c r="G57" s="406"/>
      <c r="H57" s="335">
        <v>52.428100000000001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402"/>
      <c r="E58" s="281"/>
      <c r="F58" s="281">
        <v>141.4117</v>
      </c>
      <c r="G58" s="406"/>
      <c r="H58" s="335">
        <v>62.266599999999997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403"/>
      <c r="E59" s="338"/>
      <c r="F59" s="338">
        <v>5.3517000000000001</v>
      </c>
      <c r="G59" s="407"/>
      <c r="H59" s="339">
        <v>24.800899999999999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1.1219999999999999</v>
      </c>
      <c r="F60" s="253">
        <f>F61+F62+F63</f>
        <v>12.160599999999999</v>
      </c>
      <c r="G60" s="237">
        <f>D60-F60</f>
        <v>6587.8393999999998</v>
      </c>
      <c r="H60" s="260">
        <f>H61+H62+H63</f>
        <v>7.3586999999999998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2"/>
      <c r="E61" s="249">
        <v>0.57999999999999996</v>
      </c>
      <c r="F61" s="249">
        <v>1.2471000000000001</v>
      </c>
      <c r="G61" s="249"/>
      <c r="H61" s="251">
        <v>1.2738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2"/>
      <c r="E62" s="249">
        <v>0.54200000000000004</v>
      </c>
      <c r="F62" s="249">
        <v>3.0627</v>
      </c>
      <c r="G62" s="249"/>
      <c r="H62" s="251">
        <v>2.4344999999999999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3"/>
      <c r="E63" s="259"/>
      <c r="F63" s="259">
        <v>7.8507999999999996</v>
      </c>
      <c r="G63" s="259"/>
      <c r="H63" s="264">
        <v>3.6503999999999999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50"/>
      <c r="G64" s="265">
        <f>D64-F64</f>
        <v>80</v>
      </c>
      <c r="H64" s="252"/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5"/>
      <c r="F65" s="265"/>
      <c r="G65" s="265"/>
      <c r="H65" s="266"/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1.1219999999999999</v>
      </c>
      <c r="F66" s="215">
        <f>F57+F58+F59+F60+F64+F65</f>
        <v>189.05449999999999</v>
      </c>
      <c r="G66" s="215">
        <f>D66-F66</f>
        <v>11015.9455</v>
      </c>
      <c r="H66" s="212">
        <f>H57+H58+H59+H60+H64+H65</f>
        <v>146.85429999999999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404"/>
      <c r="D67" s="404"/>
      <c r="E67" s="404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9" t="s">
        <v>1</v>
      </c>
      <c r="C72" s="390"/>
      <c r="D72" s="390"/>
      <c r="E72" s="390"/>
      <c r="F72" s="390"/>
      <c r="G72" s="390"/>
      <c r="H72" s="390"/>
      <c r="I72" s="390"/>
      <c r="J72" s="390"/>
      <c r="K72" s="391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92" t="s">
        <v>2</v>
      </c>
      <c r="D74" s="393"/>
      <c r="E74" s="392" t="s">
        <v>20</v>
      </c>
      <c r="F74" s="397"/>
      <c r="G74" s="392" t="s">
        <v>21</v>
      </c>
      <c r="H74" s="393"/>
      <c r="I74" s="164"/>
      <c r="J74" s="164"/>
      <c r="K74" s="122"/>
      <c r="L74" s="143"/>
      <c r="M74" s="143"/>
    </row>
    <row r="75" spans="2:13" ht="15" x14ac:dyDescent="0.25">
      <c r="B75" s="282"/>
      <c r="C75" s="173" t="s">
        <v>31</v>
      </c>
      <c r="D75" s="177">
        <v>118700</v>
      </c>
      <c r="E75" s="283" t="s">
        <v>5</v>
      </c>
      <c r="F75" s="275">
        <v>45610</v>
      </c>
      <c r="G75" s="284" t="s">
        <v>26</v>
      </c>
      <c r="H75" s="275">
        <v>13395</v>
      </c>
      <c r="I75" s="174"/>
      <c r="J75" s="174"/>
      <c r="K75" s="285"/>
      <c r="L75" s="333"/>
      <c r="M75" s="143"/>
    </row>
    <row r="76" spans="2:13" ht="15" x14ac:dyDescent="0.25">
      <c r="B76" s="282"/>
      <c r="C76" s="173" t="s">
        <v>3</v>
      </c>
      <c r="D76" s="177">
        <v>109700</v>
      </c>
      <c r="E76" s="286" t="s">
        <v>6</v>
      </c>
      <c r="F76" s="177">
        <v>74417</v>
      </c>
      <c r="G76" s="284" t="s">
        <v>64</v>
      </c>
      <c r="H76" s="177">
        <v>55069</v>
      </c>
      <c r="I76" s="174"/>
      <c r="J76" s="174"/>
      <c r="K76" s="285"/>
      <c r="L76" s="333"/>
      <c r="M76" s="143"/>
    </row>
    <row r="77" spans="2:13" ht="15.75" thickBot="1" x14ac:dyDescent="0.3">
      <c r="B77" s="282"/>
      <c r="C77" s="173" t="s">
        <v>32</v>
      </c>
      <c r="D77" s="177">
        <v>15600</v>
      </c>
      <c r="E77" s="175"/>
      <c r="F77" s="177"/>
      <c r="G77" s="284" t="s">
        <v>65</v>
      </c>
      <c r="H77" s="177">
        <v>5953</v>
      </c>
      <c r="I77" s="174"/>
      <c r="J77" s="174"/>
      <c r="K77" s="285"/>
      <c r="L77" s="333"/>
      <c r="M77" s="143"/>
    </row>
    <row r="78" spans="2:13" ht="14.1" customHeight="1" thickBot="1" x14ac:dyDescent="0.3">
      <c r="B78" s="282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7"/>
      <c r="L78" s="290"/>
      <c r="M78" s="125"/>
    </row>
    <row r="79" spans="2:13" ht="12" customHeight="1" x14ac:dyDescent="0.25">
      <c r="B79" s="282"/>
      <c r="C79" s="288" t="s">
        <v>90</v>
      </c>
      <c r="D79" s="216"/>
      <c r="E79" s="216"/>
      <c r="F79" s="216"/>
      <c r="G79" s="216"/>
      <c r="H79" s="216"/>
      <c r="I79" s="289"/>
      <c r="J79" s="290"/>
      <c r="K79" s="287"/>
      <c r="L79" s="290"/>
      <c r="M79" s="125"/>
    </row>
    <row r="80" spans="2:13" ht="14.25" customHeight="1" x14ac:dyDescent="0.25">
      <c r="B80" s="282"/>
      <c r="C80" s="405"/>
      <c r="D80" s="405"/>
      <c r="E80" s="405"/>
      <c r="F80" s="405"/>
      <c r="G80" s="405"/>
      <c r="H80" s="405"/>
      <c r="I80" s="289"/>
      <c r="J80" s="290"/>
      <c r="K80" s="287"/>
      <c r="L80" s="290"/>
      <c r="M80" s="125"/>
    </row>
    <row r="81" spans="1:13" ht="6" customHeight="1" thickBot="1" x14ac:dyDescent="0.3">
      <c r="B81" s="282"/>
      <c r="C81" s="405"/>
      <c r="D81" s="405"/>
      <c r="E81" s="405"/>
      <c r="F81" s="405"/>
      <c r="G81" s="405"/>
      <c r="H81" s="405"/>
      <c r="I81" s="290"/>
      <c r="J81" s="290"/>
      <c r="K81" s="287"/>
      <c r="L81" s="290"/>
      <c r="M81" s="125"/>
    </row>
    <row r="82" spans="1:13" ht="14.1" customHeight="1" x14ac:dyDescent="0.25">
      <c r="B82" s="398" t="s">
        <v>8</v>
      </c>
      <c r="C82" s="399"/>
      <c r="D82" s="399"/>
      <c r="E82" s="399"/>
      <c r="F82" s="399"/>
      <c r="G82" s="399"/>
      <c r="H82" s="399"/>
      <c r="I82" s="399"/>
      <c r="J82" s="399"/>
      <c r="K82" s="400"/>
      <c r="L82" s="334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8</v>
      </c>
      <c r="G84" s="208" t="str">
        <f>G20</f>
        <v>LANDET KVANTUM T.O.M UKE 8</v>
      </c>
      <c r="H84" s="208" t="str">
        <f>I20</f>
        <v>RESTKVOTER</v>
      </c>
      <c r="I84" s="209" t="str">
        <f>J20</f>
        <v>LANDET KVANTUM T.O.M. UKE 8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1" t="s">
        <v>16</v>
      </c>
      <c r="D85" s="255">
        <f>D87+D86</f>
        <v>44850</v>
      </c>
      <c r="E85" s="253">
        <f>E87+E86</f>
        <v>50182</v>
      </c>
      <c r="F85" s="253">
        <f>F87+F86</f>
        <v>114.4992</v>
      </c>
      <c r="G85" s="253">
        <f>G86+G87</f>
        <v>7377.9807999999994</v>
      </c>
      <c r="H85" s="253">
        <f>H86+H87</f>
        <v>42804.019200000002</v>
      </c>
      <c r="I85" s="260">
        <f>I86+I87</f>
        <v>5714.7280000000001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7">
        <v>44100</v>
      </c>
      <c r="E86" s="257">
        <v>49432</v>
      </c>
      <c r="F86" s="257">
        <v>107.852</v>
      </c>
      <c r="G86" s="257">
        <v>7258.3675999999996</v>
      </c>
      <c r="H86" s="257">
        <f>E86-G86</f>
        <v>42173.632400000002</v>
      </c>
      <c r="I86" s="261">
        <v>5568.0038000000004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8">
        <v>750</v>
      </c>
      <c r="E87" s="258">
        <v>750</v>
      </c>
      <c r="F87" s="258">
        <v>6.6471999999999998</v>
      </c>
      <c r="G87" s="258">
        <v>119.61320000000001</v>
      </c>
      <c r="H87" s="258">
        <f>E87-G87</f>
        <v>630.38679999999999</v>
      </c>
      <c r="I87" s="262">
        <v>146.7242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2">
        <f t="shared" ref="D88:I88" si="1">D89+D95+D96</f>
        <v>73177</v>
      </c>
      <c r="E88" s="293">
        <f t="shared" si="1"/>
        <v>78334</v>
      </c>
      <c r="F88" s="293">
        <f t="shared" si="1"/>
        <v>2419.4092000000001</v>
      </c>
      <c r="G88" s="293">
        <f t="shared" si="1"/>
        <v>12486.383000000002</v>
      </c>
      <c r="H88" s="293">
        <f>H89+H95+H96</f>
        <v>65847.616999999998</v>
      </c>
      <c r="I88" s="336">
        <f t="shared" si="1"/>
        <v>9295.1242000000002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1969.1666999999998</v>
      </c>
      <c r="G89" s="254">
        <f>G90+G91+G92+G93+G94</f>
        <v>9084.7158000000018</v>
      </c>
      <c r="H89" s="254">
        <f>H90+H91+H92+H93+H94</f>
        <v>49131.284200000002</v>
      </c>
      <c r="I89" s="263">
        <f>I90+I91+I92+I93</f>
        <v>6607.2997000000005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2">
        <v>13579</v>
      </c>
      <c r="E90" s="249">
        <v>15166</v>
      </c>
      <c r="F90" s="249">
        <v>302.50279999999998</v>
      </c>
      <c r="G90" s="249">
        <v>2298.2874000000002</v>
      </c>
      <c r="H90" s="249">
        <f t="shared" ref="H90:H99" si="2">E90-G90</f>
        <v>12867.712599999999</v>
      </c>
      <c r="I90" s="251">
        <v>1538.5535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2">
        <v>12519</v>
      </c>
      <c r="E91" s="249">
        <v>12555</v>
      </c>
      <c r="F91" s="249">
        <v>419.03739999999999</v>
      </c>
      <c r="G91" s="249">
        <v>2760.7541999999999</v>
      </c>
      <c r="H91" s="249">
        <f t="shared" si="2"/>
        <v>9794.2458000000006</v>
      </c>
      <c r="I91" s="251">
        <v>1835.7827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2">
        <v>14204</v>
      </c>
      <c r="E92" s="249">
        <v>15865</v>
      </c>
      <c r="F92" s="249">
        <v>667.6146</v>
      </c>
      <c r="G92" s="249">
        <v>2638.0241000000001</v>
      </c>
      <c r="H92" s="249">
        <f t="shared" si="2"/>
        <v>13226.975899999999</v>
      </c>
      <c r="I92" s="251">
        <v>2254.4639000000002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2">
        <v>7849</v>
      </c>
      <c r="E93" s="249">
        <v>8630</v>
      </c>
      <c r="F93" s="249">
        <v>580.01189999999997</v>
      </c>
      <c r="G93" s="249">
        <v>1387.6501000000001</v>
      </c>
      <c r="H93" s="249">
        <f t="shared" si="2"/>
        <v>7242.3499000000002</v>
      </c>
      <c r="I93" s="251">
        <v>978.49959999999999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2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304.02480000000003</v>
      </c>
      <c r="G95" s="254">
        <v>2757.3371000000002</v>
      </c>
      <c r="H95" s="254">
        <f t="shared" si="2"/>
        <v>10902.662899999999</v>
      </c>
      <c r="I95" s="263">
        <v>2268.6895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4" t="s">
        <v>65</v>
      </c>
      <c r="D96" s="295">
        <v>5854</v>
      </c>
      <c r="E96" s="296">
        <v>6458</v>
      </c>
      <c r="F96" s="296">
        <v>146.21770000000001</v>
      </c>
      <c r="G96" s="296">
        <v>644.33010000000002</v>
      </c>
      <c r="H96" s="296">
        <f t="shared" si="2"/>
        <v>5813.6698999999999</v>
      </c>
      <c r="I96" s="307">
        <v>419.13499999999999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9.0940999999999992</v>
      </c>
      <c r="H97" s="250">
        <f t="shared" si="2"/>
        <v>363.90589999999997</v>
      </c>
      <c r="I97" s="252">
        <v>10.241099999999999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1.3036000000000001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7" t="s">
        <v>14</v>
      </c>
      <c r="D99" s="245"/>
      <c r="E99" s="250"/>
      <c r="F99" s="250">
        <v>10.316599999999198</v>
      </c>
      <c r="G99" s="250">
        <v>26.229999999999563</v>
      </c>
      <c r="H99" s="250">
        <f t="shared" si="2"/>
        <v>-26.229999999999563</v>
      </c>
      <c r="I99" s="252">
        <v>7.8522999999986496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2545.5285999999996</v>
      </c>
      <c r="G100" s="240">
        <f t="shared" si="3"/>
        <v>20199.687899999997</v>
      </c>
      <c r="H100" s="240">
        <f>H85+H88+H97+H98+H99</f>
        <v>108989.31210000001</v>
      </c>
      <c r="I100" s="212">
        <f t="shared" si="3"/>
        <v>15327.945599999999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89" t="s">
        <v>1</v>
      </c>
      <c r="C107" s="390"/>
      <c r="D107" s="390"/>
      <c r="E107" s="390"/>
      <c r="F107" s="390"/>
      <c r="G107" s="390"/>
      <c r="H107" s="390"/>
      <c r="I107" s="390"/>
      <c r="J107" s="390"/>
      <c r="K107" s="391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92" t="s">
        <v>2</v>
      </c>
      <c r="D109" s="393"/>
      <c r="E109" s="392" t="s">
        <v>20</v>
      </c>
      <c r="F109" s="393"/>
      <c r="G109" s="392" t="s">
        <v>21</v>
      </c>
      <c r="H109" s="393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5">
        <v>44900</v>
      </c>
      <c r="G110" s="173" t="s">
        <v>26</v>
      </c>
      <c r="H110" s="275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94" t="s">
        <v>8</v>
      </c>
      <c r="C116" s="395"/>
      <c r="D116" s="395"/>
      <c r="E116" s="395"/>
      <c r="F116" s="395"/>
      <c r="G116" s="395"/>
      <c r="H116" s="395"/>
      <c r="I116" s="395"/>
      <c r="J116" s="395"/>
      <c r="K116" s="396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47.2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8</v>
      </c>
      <c r="F118" s="208" t="str">
        <f>G20</f>
        <v>LANDET KVANTUM T.O.M UKE 8</v>
      </c>
      <c r="G118" s="208" t="str">
        <f>I20</f>
        <v>RESTKVOTER</v>
      </c>
      <c r="H118" s="209" t="str">
        <f>J20</f>
        <v>LANDET KVANTUM T.O.M. UKE 8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8" t="s">
        <v>16</v>
      </c>
      <c r="D119" s="364">
        <f>D120+D121+D122</f>
        <v>44900</v>
      </c>
      <c r="E119" s="340">
        <f>E120+E121+E122</f>
        <v>1141.6574000000001</v>
      </c>
      <c r="F119" s="340">
        <f>F120+F121+F122</f>
        <v>4354.3757000000005</v>
      </c>
      <c r="G119" s="340">
        <f>G120+G121+G122</f>
        <v>40545.624299999996</v>
      </c>
      <c r="H119" s="352">
        <f>H120+H121+H122</f>
        <v>7362.7632000000003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9" t="s">
        <v>12</v>
      </c>
      <c r="D120" s="365">
        <v>35920</v>
      </c>
      <c r="E120" s="341">
        <v>992.8954</v>
      </c>
      <c r="F120" s="341">
        <v>2724.5059000000001</v>
      </c>
      <c r="G120" s="341">
        <f>D120-F120</f>
        <v>33195.494099999996</v>
      </c>
      <c r="H120" s="353">
        <v>6471.0753000000004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9" t="s">
        <v>11</v>
      </c>
      <c r="D121" s="365">
        <v>8480</v>
      </c>
      <c r="E121" s="341">
        <v>148.762</v>
      </c>
      <c r="F121" s="341">
        <v>1629.8697999999999</v>
      </c>
      <c r="G121" s="341">
        <f>D121-F121</f>
        <v>6850.1301999999996</v>
      </c>
      <c r="H121" s="353">
        <v>891.68790000000001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300" t="s">
        <v>43</v>
      </c>
      <c r="D122" s="366">
        <v>500</v>
      </c>
      <c r="E122" s="342"/>
      <c r="F122" s="342"/>
      <c r="G122" s="342">
        <f>D122-F122</f>
        <v>500</v>
      </c>
      <c r="H122" s="354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1" t="s">
        <v>42</v>
      </c>
      <c r="D123" s="367">
        <v>30337</v>
      </c>
      <c r="E123" s="343">
        <v>12.731999999999999</v>
      </c>
      <c r="F123" s="343">
        <v>530.33299999999997</v>
      </c>
      <c r="G123" s="343">
        <f>D123-F123</f>
        <v>29806.667000000001</v>
      </c>
      <c r="H123" s="355">
        <v>555.38099999999997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2" t="s">
        <v>17</v>
      </c>
      <c r="D124" s="368">
        <f>D125+D130+D133</f>
        <v>46113</v>
      </c>
      <c r="E124" s="344">
        <f>E125+E130+E133</f>
        <v>2786.0755000000004</v>
      </c>
      <c r="F124" s="344">
        <f>F133+F130+F125</f>
        <v>17339.062699999999</v>
      </c>
      <c r="G124" s="344">
        <f>D124-F124</f>
        <v>28773.937300000001</v>
      </c>
      <c r="H124" s="356">
        <f>H125+H130+H133</f>
        <v>13682.450800000001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3" t="s">
        <v>66</v>
      </c>
      <c r="D125" s="369">
        <f>D126+D127+D128+D129</f>
        <v>34585</v>
      </c>
      <c r="E125" s="345">
        <f>E126+E127+E128+E129</f>
        <v>2378.7330000000002</v>
      </c>
      <c r="F125" s="345">
        <f>F126+F127+F129+F128</f>
        <v>15335.9352</v>
      </c>
      <c r="G125" s="345">
        <f>G126+G127+G128+G129</f>
        <v>19249.0648</v>
      </c>
      <c r="H125" s="357">
        <f>H126+H127+H128+H129</f>
        <v>11384.793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4" t="s">
        <v>22</v>
      </c>
      <c r="D126" s="370">
        <v>9788</v>
      </c>
      <c r="E126" s="346">
        <v>315.14319999999998</v>
      </c>
      <c r="F126" s="346">
        <v>2324.5403000000001</v>
      </c>
      <c r="G126" s="346">
        <f t="shared" ref="G126:G129" si="4">D126-F126</f>
        <v>7463.4596999999994</v>
      </c>
      <c r="H126" s="358">
        <v>1495.3732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4" t="s">
        <v>23</v>
      </c>
      <c r="D127" s="370">
        <v>8992</v>
      </c>
      <c r="E127" s="346">
        <v>853.05380000000002</v>
      </c>
      <c r="F127" s="346">
        <v>4697.4961999999996</v>
      </c>
      <c r="G127" s="346">
        <f t="shared" si="4"/>
        <v>4294.5038000000004</v>
      </c>
      <c r="H127" s="358">
        <v>3761.3784999999998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4" t="s">
        <v>24</v>
      </c>
      <c r="D128" s="370">
        <v>8957</v>
      </c>
      <c r="E128" s="346">
        <v>660.61739999999998</v>
      </c>
      <c r="F128" s="346">
        <v>5292.9612999999999</v>
      </c>
      <c r="G128" s="346">
        <f t="shared" si="4"/>
        <v>3664.0387000000001</v>
      </c>
      <c r="H128" s="358">
        <v>3620.6523999999999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4" t="s">
        <v>25</v>
      </c>
      <c r="D129" s="370">
        <v>6848</v>
      </c>
      <c r="E129" s="346">
        <v>549.91859999999997</v>
      </c>
      <c r="F129" s="346">
        <v>3020.9373999999998</v>
      </c>
      <c r="G129" s="346">
        <f t="shared" si="4"/>
        <v>3827.0626000000002</v>
      </c>
      <c r="H129" s="358">
        <v>2507.3888999999999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5" t="s">
        <v>18</v>
      </c>
      <c r="D130" s="371">
        <f>D131+D132</f>
        <v>5072</v>
      </c>
      <c r="E130" s="347">
        <f>E131</f>
        <v>158.38630000000001</v>
      </c>
      <c r="F130" s="347">
        <f>F131+F132</f>
        <v>433.70350000000002</v>
      </c>
      <c r="G130" s="347">
        <f>D130-F130</f>
        <v>4638.2965000000004</v>
      </c>
      <c r="H130" s="359">
        <f>H131+H132</f>
        <v>1083.4763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4" t="s">
        <v>44</v>
      </c>
      <c r="D131" s="372">
        <v>4572</v>
      </c>
      <c r="E131" s="348">
        <v>158.38630000000001</v>
      </c>
      <c r="F131" s="348">
        <v>433.70350000000002</v>
      </c>
      <c r="G131" s="348"/>
      <c r="H131" s="360">
        <v>1083.4763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4" t="s">
        <v>45</v>
      </c>
      <c r="D132" s="372">
        <v>500</v>
      </c>
      <c r="E132" s="348"/>
      <c r="F132" s="348"/>
      <c r="G132" s="348"/>
      <c r="H132" s="360"/>
      <c r="I132" s="41"/>
      <c r="J132" s="41"/>
      <c r="K132" s="135"/>
      <c r="L132" s="164"/>
      <c r="M132" s="164"/>
    </row>
    <row r="133" spans="2:13" ht="15.75" thickBot="1" x14ac:dyDescent="0.3">
      <c r="B133" s="9"/>
      <c r="C133" s="306" t="s">
        <v>68</v>
      </c>
      <c r="D133" s="373">
        <v>6456</v>
      </c>
      <c r="E133" s="349">
        <v>248.9562</v>
      </c>
      <c r="F133" s="349">
        <v>1569.424</v>
      </c>
      <c r="G133" s="349">
        <f>D133-F133</f>
        <v>4886.576</v>
      </c>
      <c r="H133" s="361">
        <v>1214.1814999999999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8" t="s">
        <v>13</v>
      </c>
      <c r="D134" s="374">
        <v>250</v>
      </c>
      <c r="E134" s="350"/>
      <c r="F134" s="350">
        <v>2.1836000000000002</v>
      </c>
      <c r="G134" s="350">
        <f>D134-F134</f>
        <v>247.81639999999999</v>
      </c>
      <c r="H134" s="362">
        <v>2.6192000000000002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2" t="s">
        <v>74</v>
      </c>
      <c r="D135" s="368">
        <v>2000</v>
      </c>
      <c r="E135" s="344">
        <v>9.1218000000000004</v>
      </c>
      <c r="F135" s="344">
        <v>2000</v>
      </c>
      <c r="G135" s="344">
        <f>D135-F135</f>
        <v>0</v>
      </c>
      <c r="H135" s="356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2" t="s">
        <v>46</v>
      </c>
      <c r="D136" s="368">
        <v>350</v>
      </c>
      <c r="E136" s="344"/>
      <c r="F136" s="344"/>
      <c r="G136" s="344">
        <f>D136-F136</f>
        <v>350</v>
      </c>
      <c r="H136" s="356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375"/>
      <c r="E137" s="351">
        <v>0.87459999999964566</v>
      </c>
      <c r="F137" s="351">
        <v>10.636800000003859</v>
      </c>
      <c r="G137" s="351">
        <f>D137-F137</f>
        <v>-10.636800000003859</v>
      </c>
      <c r="H137" s="363">
        <v>25.905800000000454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3950.4612999999999</v>
      </c>
      <c r="F138" s="215">
        <f>F119+F123+F124+F134+F135+F136+F137</f>
        <v>24236.591800000002</v>
      </c>
      <c r="G138" s="215">
        <f>G119+G123+G124+G134+G135+G136+G137</f>
        <v>99713.408199999991</v>
      </c>
      <c r="H138" s="212">
        <f>H119+H123+H124+H134+H135+H136+H137</f>
        <v>23629.120000000003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408" t="s">
        <v>2</v>
      </c>
      <c r="D147" s="409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9" t="s">
        <v>60</v>
      </c>
      <c r="D148" s="310">
        <v>17600</v>
      </c>
      <c r="E148" s="311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2" t="s">
        <v>93</v>
      </c>
      <c r="D149" s="313">
        <v>8400</v>
      </c>
      <c r="E149" s="311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4" t="s">
        <v>94</v>
      </c>
      <c r="D150" s="313">
        <v>4000</v>
      </c>
      <c r="E150" s="311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5" t="s">
        <v>35</v>
      </c>
      <c r="D151" s="316">
        <f>SUM(D148:D150)</f>
        <v>30000</v>
      </c>
      <c r="E151" s="311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7" t="s">
        <v>80</v>
      </c>
      <c r="D152" s="318"/>
      <c r="E152" s="318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7" t="s">
        <v>92</v>
      </c>
      <c r="D153" s="318"/>
      <c r="E153" s="318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48" thickBot="1" x14ac:dyDescent="0.3">
      <c r="B156" s="126"/>
      <c r="C156" s="113" t="s">
        <v>19</v>
      </c>
      <c r="D156" s="120" t="s">
        <v>20</v>
      </c>
      <c r="E156" s="73" t="str">
        <f>F20</f>
        <v>LANDET KVANTUM UKE 8</v>
      </c>
      <c r="F156" s="73" t="str">
        <f>G20</f>
        <v>LANDET KVANTUM T.O.M UKE 8</v>
      </c>
      <c r="G156" s="73" t="str">
        <f>I20</f>
        <v>RESTKVOTER</v>
      </c>
      <c r="H156" s="96" t="str">
        <f>J20</f>
        <v>LANDET KVANTUM T.O.M. UKE 8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/>
      <c r="F157" s="197">
        <v>211.4778</v>
      </c>
      <c r="G157" s="197">
        <f>D157-F157</f>
        <v>17275.522199999999</v>
      </c>
      <c r="H157" s="235">
        <v>170.28190000000001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1</v>
      </c>
      <c r="G158" s="197">
        <f>D158-F158</f>
        <v>99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0</v>
      </c>
      <c r="F160" s="199">
        <f>SUM(F157:F159)</f>
        <v>212.4778</v>
      </c>
      <c r="G160" s="199">
        <f>D160-F160</f>
        <v>17387.522199999999</v>
      </c>
      <c r="H160" s="222">
        <f>SUM(H157:H159)</f>
        <v>170.28190000000001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413" t="s">
        <v>1</v>
      </c>
      <c r="C163" s="414"/>
      <c r="D163" s="414"/>
      <c r="E163" s="414"/>
      <c r="F163" s="414"/>
      <c r="G163" s="414"/>
      <c r="H163" s="414"/>
      <c r="I163" s="414"/>
      <c r="J163" s="414"/>
      <c r="K163" s="415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408" t="s">
        <v>2</v>
      </c>
      <c r="D165" s="409"/>
      <c r="E165" s="408" t="s">
        <v>58</v>
      </c>
      <c r="F165" s="409"/>
      <c r="G165" s="408" t="s">
        <v>59</v>
      </c>
      <c r="H165" s="409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9" t="s">
        <v>60</v>
      </c>
      <c r="D166" s="319">
        <v>33532</v>
      </c>
      <c r="E166" s="320" t="s">
        <v>5</v>
      </c>
      <c r="F166" s="321">
        <v>20022</v>
      </c>
      <c r="G166" s="312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2" t="s">
        <v>48</v>
      </c>
      <c r="D167" s="322">
        <v>32164</v>
      </c>
      <c r="E167" s="323" t="s">
        <v>49</v>
      </c>
      <c r="F167" s="324">
        <v>8000</v>
      </c>
      <c r="G167" s="312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2"/>
      <c r="D168" s="322"/>
      <c r="E168" s="323" t="s">
        <v>42</v>
      </c>
      <c r="F168" s="324">
        <v>5500</v>
      </c>
      <c r="G168" s="312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2"/>
      <c r="D169" s="322"/>
      <c r="E169" s="323"/>
      <c r="F169" s="324"/>
      <c r="G169" s="312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5">
        <f>SUM(D166:D169)</f>
        <v>65696</v>
      </c>
      <c r="E170" s="326" t="s">
        <v>62</v>
      </c>
      <c r="F170" s="325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8" t="s">
        <v>97</v>
      </c>
      <c r="D171" s="323"/>
      <c r="E171" s="323"/>
      <c r="F171" s="323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7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410" t="s">
        <v>8</v>
      </c>
      <c r="C174" s="411"/>
      <c r="D174" s="411"/>
      <c r="E174" s="411"/>
      <c r="F174" s="411"/>
      <c r="G174" s="411"/>
      <c r="H174" s="411"/>
      <c r="I174" s="411"/>
      <c r="J174" s="411"/>
      <c r="K174" s="412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32" t="s">
        <v>20</v>
      </c>
      <c r="E176" s="241" t="str">
        <f>F20</f>
        <v>LANDET KVANTUM UKE 8</v>
      </c>
      <c r="F176" s="73" t="str">
        <f>G20</f>
        <v>LANDET KVANTUM T.O.M UKE 8</v>
      </c>
      <c r="G176" s="73" t="str">
        <f>I20</f>
        <v>RESTKVOTER</v>
      </c>
      <c r="H176" s="96" t="str">
        <f>J20</f>
        <v>LANDET KVANTUM T.O.M. UKE 8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76">
        <f>E178+E179+E180+E181</f>
        <v>968.82089999999994</v>
      </c>
      <c r="F177" s="376">
        <f>F178+F179+F180+F181</f>
        <v>2910.8933000000002</v>
      </c>
      <c r="G177" s="376">
        <f>G178+G179+G180+G181</f>
        <v>17111.1067</v>
      </c>
      <c r="H177" s="381">
        <f>H178+H179+H180+H181</f>
        <v>7003.0276999999987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7" t="s">
        <v>12</v>
      </c>
      <c r="D178" s="328">
        <v>10966</v>
      </c>
      <c r="E178" s="377">
        <v>957.35550000000001</v>
      </c>
      <c r="F178" s="377">
        <v>2332.0475999999999</v>
      </c>
      <c r="G178" s="377">
        <f t="shared" ref="G178:G183" si="5">D178-F178</f>
        <v>8633.9524000000001</v>
      </c>
      <c r="H178" s="382">
        <v>5982.2043999999996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8">
        <v>2854</v>
      </c>
      <c r="E179" s="377"/>
      <c r="F179" s="377"/>
      <c r="G179" s="377">
        <f t="shared" si="5"/>
        <v>2854</v>
      </c>
      <c r="H179" s="382">
        <v>519.33429999999998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8">
        <v>1426</v>
      </c>
      <c r="E180" s="377">
        <v>9.8561999999999994</v>
      </c>
      <c r="F180" s="377">
        <v>563.03110000000004</v>
      </c>
      <c r="G180" s="377">
        <f t="shared" si="5"/>
        <v>862.96889999999996</v>
      </c>
      <c r="H180" s="382">
        <v>494.07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8">
        <v>4776</v>
      </c>
      <c r="E181" s="377">
        <v>1.6092</v>
      </c>
      <c r="F181" s="377">
        <v>15.8146</v>
      </c>
      <c r="G181" s="377">
        <f t="shared" si="5"/>
        <v>4760.1854000000003</v>
      </c>
      <c r="H181" s="382">
        <v>7.4189999999999996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78">
        <v>30.48</v>
      </c>
      <c r="F182" s="378">
        <v>74.03</v>
      </c>
      <c r="G182" s="378">
        <f t="shared" si="5"/>
        <v>5425.97</v>
      </c>
      <c r="H182" s="383">
        <v>8.7103999999999999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76">
        <v>307.53930000000003</v>
      </c>
      <c r="F183" s="376">
        <v>1000.7927</v>
      </c>
      <c r="G183" s="376">
        <f t="shared" si="5"/>
        <v>6999.2073</v>
      </c>
      <c r="H183" s="381">
        <v>2251.0672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8"/>
      <c r="E184" s="377">
        <v>236.21510000000001</v>
      </c>
      <c r="F184" s="377">
        <v>584.68439999999998</v>
      </c>
      <c r="G184" s="377"/>
      <c r="H184" s="382">
        <v>1647.1747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79">
        <f>E183-E184</f>
        <v>71.324200000000019</v>
      </c>
      <c r="F185" s="379">
        <f>F183-F184</f>
        <v>416.10829999999999</v>
      </c>
      <c r="G185" s="379"/>
      <c r="H185" s="384">
        <f>H183-H184</f>
        <v>603.89249999999993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9">
        <v>10</v>
      </c>
      <c r="E186" s="380"/>
      <c r="F186" s="380"/>
      <c r="G186" s="380">
        <f>D186-F186</f>
        <v>10</v>
      </c>
      <c r="H186" s="385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78"/>
      <c r="F187" s="378">
        <v>16</v>
      </c>
      <c r="G187" s="378">
        <f>D187-F187</f>
        <v>-16</v>
      </c>
      <c r="H187" s="383">
        <v>8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1306.8402000000001</v>
      </c>
      <c r="F188" s="215">
        <f>F177+F182+F183+F186+F187</f>
        <v>4001.7160000000003</v>
      </c>
      <c r="G188" s="215">
        <f>G177+G182+G183+G186+G187</f>
        <v>29530.284</v>
      </c>
      <c r="H188" s="212">
        <f>H177+H182+H183+H186+H187</f>
        <v>9271.7852999999977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413" t="s">
        <v>1</v>
      </c>
      <c r="C193" s="414"/>
      <c r="D193" s="414"/>
      <c r="E193" s="414"/>
      <c r="F193" s="414"/>
      <c r="G193" s="414"/>
      <c r="H193" s="414"/>
      <c r="I193" s="414"/>
      <c r="J193" s="414"/>
      <c r="K193" s="415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408" t="s">
        <v>2</v>
      </c>
      <c r="D195" s="409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9" t="s">
        <v>76</v>
      </c>
      <c r="D196" s="310">
        <v>6025</v>
      </c>
      <c r="E196" s="330"/>
      <c r="F196" s="271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2" t="s">
        <v>77</v>
      </c>
      <c r="D197" s="313">
        <v>31282</v>
      </c>
      <c r="E197" s="330"/>
      <c r="F197" s="271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4" t="s">
        <v>32</v>
      </c>
      <c r="D198" s="313">
        <v>382</v>
      </c>
      <c r="E198" s="330"/>
      <c r="F198" s="271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5" t="s">
        <v>35</v>
      </c>
      <c r="D199" s="316">
        <f>SUM(D196:D198)</f>
        <v>37689</v>
      </c>
      <c r="E199" s="330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1" t="s">
        <v>86</v>
      </c>
      <c r="D200" s="323"/>
      <c r="E200" s="323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7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7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410" t="s">
        <v>8</v>
      </c>
      <c r="C203" s="411"/>
      <c r="D203" s="411"/>
      <c r="E203" s="411"/>
      <c r="F203" s="411"/>
      <c r="G203" s="411"/>
      <c r="H203" s="411"/>
      <c r="I203" s="411"/>
      <c r="J203" s="411"/>
      <c r="K203" s="412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8</v>
      </c>
      <c r="F205" s="73" t="str">
        <f>G20</f>
        <v>LANDET KVANTUM T.O.M UKE 8</v>
      </c>
      <c r="G205" s="73" t="str">
        <f>I20</f>
        <v>RESTKVOTER</v>
      </c>
      <c r="H205" s="96" t="str">
        <f>J20</f>
        <v>LANDET KVANTUM T.O.M. UKE 8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29.860700000000001</v>
      </c>
      <c r="F206" s="197">
        <v>225.80510000000001</v>
      </c>
      <c r="G206" s="197"/>
      <c r="H206" s="235">
        <v>199.9145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39.628</v>
      </c>
      <c r="F207" s="197">
        <v>275.28129999999999</v>
      </c>
      <c r="G207" s="197"/>
      <c r="H207" s="235">
        <v>221.97970000000001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3</v>
      </c>
      <c r="G209" s="198"/>
      <c r="H209" s="236">
        <v>8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69.488699999999994</v>
      </c>
      <c r="F210" s="199">
        <f>SUM(F206:F209)</f>
        <v>504.08640000000003</v>
      </c>
      <c r="G210" s="199">
        <f>D210-F210</f>
        <v>5520.9135999999999</v>
      </c>
      <c r="H210" s="222">
        <f>H206+H207+H208+H209</f>
        <v>429.89420000000001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tonn)&amp;R1.3.2016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2016-02-16T06:41:46Z</cp:lastPrinted>
  <dcterms:created xsi:type="dcterms:W3CDTF">2011-07-06T12:13:20Z</dcterms:created>
  <dcterms:modified xsi:type="dcterms:W3CDTF">2016-03-02T12:04:40Z</dcterms:modified>
</cp:coreProperties>
</file>