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/>
  </bookViews>
  <sheets>
    <sheet name="UKE_8_2022" sheetId="1" r:id="rId1"/>
  </sheets>
  <definedNames>
    <definedName name="Z_14D440E4_F18A_4F78_9989_38C1B133222D_.wvu.Cols" localSheetId="0" hidden="1">UKE_8_2022!#REF!</definedName>
    <definedName name="Z_14D440E4_F18A_4F78_9989_38C1B133222D_.wvu.PrintArea" localSheetId="0" hidden="1">UKE_8_2022!$B$1:$J$349</definedName>
    <definedName name="Z_14D440E4_F18A_4F78_9989_38C1B133222D_.wvu.Rows" localSheetId="0" hidden="1">UKE_8_2022!#REF!,UKE_8_2022!#REF!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62" i="1"/>
  <c r="D347" i="1"/>
  <c r="H343" i="1"/>
  <c r="G343" i="1"/>
  <c r="F343" i="1"/>
  <c r="E343" i="1"/>
  <c r="H340" i="1"/>
  <c r="F340" i="1"/>
  <c r="G340" i="1" s="1"/>
  <c r="E340" i="1"/>
  <c r="E347" i="1" s="1"/>
  <c r="H337" i="1"/>
  <c r="H347" i="1" s="1"/>
  <c r="G337" i="1"/>
  <c r="F337" i="1"/>
  <c r="F347" i="1" s="1"/>
  <c r="E337" i="1"/>
  <c r="H336" i="1"/>
  <c r="G336" i="1"/>
  <c r="F336" i="1"/>
  <c r="E336" i="1"/>
  <c r="H314" i="1"/>
  <c r="H313" i="1"/>
  <c r="I310" i="1"/>
  <c r="H310" i="1"/>
  <c r="H315" i="1" s="1"/>
  <c r="G310" i="1"/>
  <c r="G315" i="1" s="1"/>
  <c r="F310" i="1"/>
  <c r="H309" i="1"/>
  <c r="H308" i="1"/>
  <c r="H307" i="1"/>
  <c r="H306" i="1"/>
  <c r="H305" i="1"/>
  <c r="I304" i="1"/>
  <c r="I315" i="1" s="1"/>
  <c r="H304" i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H200" i="1"/>
  <c r="F200" i="1"/>
  <c r="E200" i="1"/>
  <c r="D200" i="1"/>
  <c r="G200" i="1" s="1"/>
  <c r="G198" i="1"/>
  <c r="H194" i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5" i="1" s="1"/>
  <c r="H156" i="1"/>
  <c r="E155" i="1"/>
  <c r="D155" i="1"/>
  <c r="H154" i="1"/>
  <c r="H153" i="1"/>
  <c r="H150" i="1" s="1"/>
  <c r="H152" i="1"/>
  <c r="H151" i="1"/>
  <c r="I150" i="1"/>
  <c r="I149" i="1" s="1"/>
  <c r="G150" i="1"/>
  <c r="G149" i="1" s="1"/>
  <c r="F150" i="1"/>
  <c r="F149" i="1" s="1"/>
  <c r="E150" i="1"/>
  <c r="E149" i="1" s="1"/>
  <c r="D150" i="1"/>
  <c r="D149" i="1" s="1"/>
  <c r="H148" i="1"/>
  <c r="H147" i="1"/>
  <c r="H144" i="1" s="1"/>
  <c r="H146" i="1"/>
  <c r="H145" i="1"/>
  <c r="I144" i="1"/>
  <c r="I166" i="1" s="1"/>
  <c r="G144" i="1"/>
  <c r="G166" i="1" s="1"/>
  <c r="F144" i="1"/>
  <c r="F166" i="1" s="1"/>
  <c r="E144" i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H111" i="1"/>
  <c r="H110" i="1" s="1"/>
  <c r="H123" i="1" s="1"/>
  <c r="G111" i="1"/>
  <c r="G110" i="1" s="1"/>
  <c r="F111" i="1"/>
  <c r="E111" i="1"/>
  <c r="D111" i="1"/>
  <c r="D110" i="1" s="1"/>
  <c r="D123" i="1" s="1"/>
  <c r="F110" i="1"/>
  <c r="E110" i="1"/>
  <c r="H109" i="1"/>
  <c r="H108" i="1"/>
  <c r="I107" i="1"/>
  <c r="H107" i="1"/>
  <c r="G107" i="1"/>
  <c r="G123" i="1" s="1"/>
  <c r="F107" i="1"/>
  <c r="F123" i="1" s="1"/>
  <c r="E107" i="1"/>
  <c r="E123" i="1" s="1"/>
  <c r="D107" i="1"/>
  <c r="I106" i="1"/>
  <c r="H106" i="1"/>
  <c r="G106" i="1"/>
  <c r="F106" i="1"/>
  <c r="C104" i="1"/>
  <c r="H100" i="1"/>
  <c r="F100" i="1"/>
  <c r="D100" i="1"/>
  <c r="G61" i="1"/>
  <c r="H56" i="1"/>
  <c r="I32" i="1" s="1"/>
  <c r="I27" i="1" s="1"/>
  <c r="F56" i="1"/>
  <c r="G56" i="1" s="1"/>
  <c r="E56" i="1"/>
  <c r="F32" i="1" s="1"/>
  <c r="F27" i="1" s="1"/>
  <c r="H55" i="1"/>
  <c r="G55" i="1"/>
  <c r="F55" i="1"/>
  <c r="E55" i="1"/>
  <c r="H44" i="1"/>
  <c r="H43" i="1"/>
  <c r="H42" i="1"/>
  <c r="H40" i="1"/>
  <c r="I39" i="1"/>
  <c r="G39" i="1"/>
  <c r="F39" i="1"/>
  <c r="H38" i="1"/>
  <c r="H37" i="1"/>
  <c r="I36" i="1"/>
  <c r="G36" i="1"/>
  <c r="H36" i="1" s="1"/>
  <c r="F36" i="1"/>
  <c r="F34" i="1" s="1"/>
  <c r="F26" i="1" s="1"/>
  <c r="F45" i="1" s="1"/>
  <c r="I35" i="1"/>
  <c r="I34" i="1" s="1"/>
  <c r="G35" i="1"/>
  <c r="H35" i="1" s="1"/>
  <c r="F35" i="1"/>
  <c r="G34" i="1"/>
  <c r="E34" i="1"/>
  <c r="H34" i="1" s="1"/>
  <c r="D34" i="1"/>
  <c r="H33" i="1"/>
  <c r="G32" i="1"/>
  <c r="H32" i="1" s="1"/>
  <c r="H31" i="1"/>
  <c r="H30" i="1"/>
  <c r="H29" i="1"/>
  <c r="H28" i="1"/>
  <c r="G27" i="1"/>
  <c r="E27" i="1"/>
  <c r="D27" i="1"/>
  <c r="D26" i="1" s="1"/>
  <c r="G26" i="1"/>
  <c r="H25" i="1"/>
  <c r="H23" i="1" s="1"/>
  <c r="H24" i="1"/>
  <c r="I23" i="1"/>
  <c r="G23" i="1"/>
  <c r="G45" i="1" s="1"/>
  <c r="F23" i="1"/>
  <c r="E23" i="1"/>
  <c r="D23" i="1"/>
  <c r="D45" i="1" s="1"/>
  <c r="H16" i="1"/>
  <c r="F16" i="1"/>
  <c r="D16" i="1"/>
  <c r="I26" i="1" l="1"/>
  <c r="I45" i="1" s="1"/>
  <c r="I123" i="1"/>
  <c r="H27" i="1"/>
  <c r="H26" i="1" s="1"/>
  <c r="H45" i="1" s="1"/>
  <c r="H149" i="1"/>
  <c r="H166" i="1" s="1"/>
  <c r="G347" i="1"/>
  <c r="E45" i="1"/>
  <c r="E166" i="1"/>
  <c r="E26" i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<sst xmlns="http://schemas.openxmlformats.org/spreadsheetml/2006/main" count="271" uniqueCount="149">
  <si>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</si>
  <si>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</si>
  <si>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</si>
  <si>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</si>
  <si>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</si>
  <si>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</si>
  <si>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</si>
  <si>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</si>
  <si>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</si>
  <si>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</si>
  <si>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</si>
  <si>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</si>
  <si>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</si>
  <si>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</si>
  <si>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</si>
  <si>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</si>
  <si>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</si>
  <si>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</si>
  <si>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</si>
  <si>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</si>
  <si>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</si>
  <si>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</si>
  <si>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8</t>
  </si>
  <si>
    <t>FANGST T.O.M UKE 8</t>
  </si>
  <si>
    <t>RESTKVOTER UKE 8</t>
  </si>
  <si>
    <t>FANGST T.O.M. UKE 8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</si>
  <si>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</si>
  <si>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</si>
  <si>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</si>
  <si>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</si>
  <si>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</si>
  <si>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</si>
  <si>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</si>
  <si>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</si>
  <si>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</si>
  <si>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</si>
  <si>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</si>
  <si>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</si>
  <si>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</si>
  <si>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</si>
  <si>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</si>
  <si>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</si>
  <si>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</si>
  <si>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</si>
  <si>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</si>
  <si>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</si>
  <si>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</si>
  <si>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</si>
  <si>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</si>
  <si>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</si>
  <si>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</si>
  <si>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124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</si>
  <si>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</si>
  <si>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</si>
  <si>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</si>
  <si>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</si>
  <si>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</si>
  <si>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</si>
  <si>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</si>
  <si>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</si>
  <si>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</si>
  <si>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</si>
  <si>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</si>
  <si>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</si>
  <si>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</si>
  <si>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</si>
  <si>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</si>
  <si>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</si>
  <si>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</si>
  <si>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</si>
  <si>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</si>
  <si>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5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</si>
  <si>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</si>
  <si>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</si>
  <si>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</si>
  <si>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</si>
  <si>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</si>
  <si>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</si>
  <si>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</si>
  <si>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</si>
  <si>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</si>
  <si>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</si>
  <si>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</si>
  <si>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</si>
  <si>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</si>
  <si>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</si>
  <si>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</si>
  <si>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</si>
  <si>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</si>
  <si>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</si>
  <si>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</si>
  <si>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254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</si>
  <si>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33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</si>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</sst>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0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60" fillId="0" borderId="21" xfId="3" applyNumberFormat="1" applyFont="1" applyFill="1" applyBorder="1" applyAlignment="1">
      <alignment horizontal="right" vertical="center"/>
    </xf>
    <xf numFmtId="0" fontId="66" fillId="0" borderId="14" xfId="1" applyFont="1" applyFill="1" applyBorder="1" applyAlignment="1">
      <alignment horizontal="left" vertical="center"/>
    </xf>
    <xf numFmtId="165" fontId="66" fillId="0" borderId="24" xfId="3" applyNumberFormat="1" applyFont="1" applyFill="1" applyBorder="1" applyAlignment="1">
      <alignment horizontal="right" vertical="top"/>
    </xf>
    <xf numFmtId="165" fontId="66" fillId="0" borderId="12" xfId="3" applyNumberFormat="1" applyFont="1" applyFill="1" applyBorder="1" applyAlignment="1">
      <alignment horizontal="right" vertical="top"/>
    </xf>
    <xf numFmtId="3" fontId="66" fillId="0" borderId="24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  <xf numFmtId="3" fontId="22" fillId="0" borderId="30" xfId="3" applyNumberFormat="1" applyFont="1" applyFill="1" applyBorder="1" applyAlignment="1">
      <alignment horizontal="right" vertical="center"/>
    </xf>
    <xf numFmtId="3" fontId="22" fillId="0" borderId="32" xfId="3" applyNumberFormat="1" applyFont="1" applyFill="1" applyBorder="1" applyAlignment="1">
      <alignment horizontal="right" vertical="center"/>
    </xf>
    <xf numFmtId="3" fontId="22" fillId="0" borderId="45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3" fontId="60" fillId="0" borderId="32" xfId="3" applyNumberFormat="1" applyFont="1" applyFill="1" applyBorder="1" applyAlignment="1">
      <alignment vertical="center"/>
    </xf>
    <xf numFmtId="3" fontId="60" fillId="0" borderId="45" xfId="3" applyNumberFormat="1" applyFont="1" applyFill="1" applyBorder="1" applyAlignment="1">
      <alignment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51" fillId="0" borderId="30" xfId="3" applyNumberFormat="1" applyFont="1" applyFill="1" applyBorder="1" applyAlignment="1">
      <alignment horizontal="right"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47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57" zoomScale="70" zoomScaleNormal="110" zoomScaleSheetLayoutView="100" zoomScalePageLayoutView="70" workbookViewId="0">
      <selection activeCell="H57" sqref="H57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413" t="s">
        <v>0</v>
      </c>
      <c r="C2" s="414"/>
      <c r="D2" s="414"/>
      <c r="E2" s="414"/>
      <c r="F2" s="414"/>
      <c r="G2" s="414"/>
      <c r="H2" s="414"/>
      <c r="I2" s="414"/>
      <c r="J2" s="415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410" t="s">
        <v>2</v>
      </c>
      <c r="D11" s="411"/>
      <c r="E11" s="410" t="s">
        <v>3</v>
      </c>
      <c r="F11" s="411"/>
      <c r="G11" s="410" t="s">
        <v>4</v>
      </c>
      <c r="H11" s="411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2718.6837800000003</v>
      </c>
      <c r="G23" s="44">
        <f t="shared" si="0"/>
        <v>23968.033089999997</v>
      </c>
      <c r="H23" s="45">
        <f t="shared" si="0"/>
        <v>88723.966909999988</v>
      </c>
      <c r="I23" s="45">
        <f t="shared" si="0"/>
        <v>29067.836300000003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2715.7542800000001</v>
      </c>
      <c r="G24" s="48">
        <v>23919.997309999999</v>
      </c>
      <c r="H24" s="48">
        <f>E24-G24</f>
        <v>87979.002689999994</v>
      </c>
      <c r="I24" s="48">
        <v>29013.523850000001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2.9295</v>
      </c>
      <c r="G25" s="48">
        <v>48.035780000000003</v>
      </c>
      <c r="H25" s="48">
        <f>E25-G25</f>
        <v>744.96421999999995</v>
      </c>
      <c r="I25" s="48">
        <v>54.312449999999998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10052.590670000001</v>
      </c>
      <c r="G26" s="45">
        <f t="shared" si="1"/>
        <v>54351.079880000005</v>
      </c>
      <c r="H26" s="45">
        <f t="shared" si="1"/>
        <v>203664.92012000002</v>
      </c>
      <c r="I26" s="45">
        <f t="shared" si="1"/>
        <v>50135.764179999998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9227.5543200000011</v>
      </c>
      <c r="G27" s="56">
        <f t="shared" si="2"/>
        <v>45428.584690000003</v>
      </c>
      <c r="H27" s="56">
        <f t="shared" si="2"/>
        <v>153493.41531000001</v>
      </c>
      <c r="I27" s="56">
        <f t="shared" si="2"/>
        <v>41254.251279999997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v>2061.3228199999999</v>
      </c>
      <c r="G28" s="62">
        <v>9791.3116699999991</v>
      </c>
      <c r="H28" s="61">
        <f t="shared" ref="H28:H40" si="3">E28-G28</f>
        <v>40806.688330000004</v>
      </c>
      <c r="I28" s="62">
        <v>8511.02448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v>2773.4952699999999</v>
      </c>
      <c r="G29" s="62">
        <v>15818.825430000001</v>
      </c>
      <c r="H29" s="61">
        <f t="shared" si="3"/>
        <v>36274.174570000003</v>
      </c>
      <c r="I29" s="62">
        <v>15362.973379999999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v>2476.2089700000001</v>
      </c>
      <c r="G30" s="62">
        <v>11510.34706</v>
      </c>
      <c r="H30" s="61">
        <f t="shared" si="3"/>
        <v>39225.65294</v>
      </c>
      <c r="I30" s="62">
        <v>10908.02147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v>1916.5272600000001</v>
      </c>
      <c r="G31" s="62">
        <v>8308.1005299999997</v>
      </c>
      <c r="H31" s="61">
        <f t="shared" si="3"/>
        <v>24886.89947</v>
      </c>
      <c r="I31" s="62">
        <v>6472.2319500000003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0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28.535679999999999</v>
      </c>
      <c r="G33" s="65">
        <v>6340.0811299999996</v>
      </c>
      <c r="H33" s="56">
        <f t="shared" si="3"/>
        <v>25394.918870000001</v>
      </c>
      <c r="I33" s="65">
        <v>6928.8965200000002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796.50067000000001</v>
      </c>
      <c r="G34" s="65">
        <f>G35+G36</f>
        <v>2582.4140600000001</v>
      </c>
      <c r="H34" s="56">
        <f t="shared" si="3"/>
        <v>24776.585940000001</v>
      </c>
      <c r="I34" s="65">
        <f>I35+I36</f>
        <v>1952.6163799999999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814.50067-E61-E62</f>
        <v>796.50067000000001</v>
      </c>
      <c r="G35" s="62">
        <f>2662.41406-F61-F62</f>
        <v>2582.4140600000001</v>
      </c>
      <c r="H35" s="61">
        <f t="shared" si="3"/>
        <v>23276.585940000001</v>
      </c>
      <c r="I35" s="62">
        <f>1952.61638-H61-H62</f>
        <v>1952.6163799999999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0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0</v>
      </c>
      <c r="H37" s="73">
        <f t="shared" si="3"/>
        <v>2500</v>
      </c>
      <c r="I37" s="74">
        <v>0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9.6329999999999991</v>
      </c>
      <c r="G38" s="76">
        <v>52.809699999999999</v>
      </c>
      <c r="H38" s="75">
        <f t="shared" si="3"/>
        <v>918.19029999999998</v>
      </c>
      <c r="I38" s="76">
        <v>87.720269999999999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18</v>
      </c>
      <c r="G39" s="76">
        <f>F62</f>
        <v>80</v>
      </c>
      <c r="H39" s="75">
        <f>E39-G39</f>
        <v>3747</v>
      </c>
      <c r="I39" s="76">
        <f>H62</f>
        <v>0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v>44.976260000000003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/>
      <c r="H43" s="75">
        <f>E43-G43</f>
        <v>100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22.657999999997628</v>
      </c>
      <c r="G44" s="75">
        <v>56.393500000005588</v>
      </c>
      <c r="H44" s="75">
        <f>E44-G44</f>
        <v>-56.393500000005588</v>
      </c>
      <c r="I44" s="75">
        <v>99.78295999999682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12866.541709999998</v>
      </c>
      <c r="G45" s="80">
        <f t="shared" si="4"/>
        <v>85508.316170000006</v>
      </c>
      <c r="H45" s="80">
        <f t="shared" si="4"/>
        <v>299747.68382999999</v>
      </c>
      <c r="I45" s="80">
        <f t="shared" si="4"/>
        <v>86391.103709999996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419" t="s">
        <v>54</v>
      </c>
      <c r="D53" s="419"/>
      <c r="E53" s="419"/>
      <c r="F53" s="419"/>
      <c r="G53" s="419"/>
      <c r="H53" s="419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8</v>
      </c>
      <c r="F55" s="41" t="str">
        <f>G22</f>
        <v>FANGST T.O.M UKE 8</v>
      </c>
      <c r="G55" s="41" t="str">
        <f>H22</f>
        <v>RESTKVOTER UKE 8</v>
      </c>
      <c r="H55" s="41" t="str">
        <f>I22</f>
        <v>FANGST T.O.M. UKE 8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404">
        <v>12300</v>
      </c>
      <c r="E56" s="45">
        <f>E60+E59+E58+E57</f>
        <v>0</v>
      </c>
      <c r="F56" s="45">
        <f>F60+F59+F58+F57</f>
        <v>0</v>
      </c>
      <c r="G56" s="404">
        <f>D56-F56</f>
        <v>12300</v>
      </c>
      <c r="H56" s="45">
        <f>H60+H59+H58+H57</f>
        <v>0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408"/>
      <c r="E57" s="61"/>
      <c r="F57" s="61"/>
      <c r="G57" s="408"/>
      <c r="H57" s="61"/>
      <c r="I57" s="82"/>
      <c r="J57" s="12"/>
    </row>
    <row r="58" spans="1:10" ht="14.15" customHeight="1" x14ac:dyDescent="0.35">
      <c r="A58" s="25"/>
      <c r="B58" s="26"/>
      <c r="C58" s="59" t="s">
        <v>32</v>
      </c>
      <c r="D58" s="408"/>
      <c r="E58" s="61"/>
      <c r="F58" s="61"/>
      <c r="G58" s="408"/>
      <c r="H58" s="61"/>
      <c r="I58" s="82"/>
      <c r="J58" s="12"/>
    </row>
    <row r="59" spans="1:10" ht="14.15" customHeight="1" x14ac:dyDescent="0.35">
      <c r="A59" s="25"/>
      <c r="B59" s="26"/>
      <c r="C59" s="59" t="s">
        <v>33</v>
      </c>
      <c r="D59" s="408"/>
      <c r="E59" s="61"/>
      <c r="F59" s="61"/>
      <c r="G59" s="408"/>
      <c r="H59" s="61"/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409"/>
      <c r="E60" s="93"/>
      <c r="F60" s="93"/>
      <c r="G60" s="409"/>
      <c r="H60" s="93"/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0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3827</v>
      </c>
      <c r="E62" s="73">
        <v>18</v>
      </c>
      <c r="F62" s="73">
        <v>80</v>
      </c>
      <c r="G62" s="73">
        <f>D62-F62</f>
        <v>3747</v>
      </c>
      <c r="H62" s="73">
        <v>0</v>
      </c>
      <c r="I62" s="82"/>
      <c r="J62" s="12"/>
    </row>
    <row r="63" spans="1:10" ht="14.15" customHeight="1" x14ac:dyDescent="0.3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410" t="s">
        <v>2</v>
      </c>
      <c r="D96" s="411"/>
      <c r="E96" s="410" t="s">
        <v>3</v>
      </c>
      <c r="F96" s="412"/>
      <c r="G96" s="410" t="s">
        <v>4</v>
      </c>
      <c r="H96" s="411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8</v>
      </c>
      <c r="G106" s="39" t="str">
        <f>G22</f>
        <v>FANGST T.O.M UKE 8</v>
      </c>
      <c r="H106" s="39" t="str">
        <f>H22</f>
        <v>RESTKVOTER UKE 8</v>
      </c>
      <c r="I106" s="39" t="str">
        <f>I22</f>
        <v>FANGST T.O.M. UKE 8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1590.7957200000001</v>
      </c>
      <c r="G107" s="45">
        <f t="shared" si="5"/>
        <v>5322.3727099999996</v>
      </c>
      <c r="H107" s="45">
        <f t="shared" si="5"/>
        <v>27363.627289999997</v>
      </c>
      <c r="I107" s="45">
        <f t="shared" si="5"/>
        <v>5740.5687300000009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1581.3037200000001</v>
      </c>
      <c r="G108" s="48">
        <v>5277.9846600000001</v>
      </c>
      <c r="H108" s="48">
        <f>E108-G108</f>
        <v>26625.015339999998</v>
      </c>
      <c r="I108" s="48">
        <v>5718.5534100000004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9.4920000000000009</v>
      </c>
      <c r="G109" s="51">
        <v>44.38805</v>
      </c>
      <c r="H109" s="51">
        <f>E109-G109</f>
        <v>738.61194999999998</v>
      </c>
      <c r="I109" s="51">
        <v>22.015319999999999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759.37690999999995</v>
      </c>
      <c r="G110" s="45">
        <f t="shared" si="6"/>
        <v>7379.0742399999999</v>
      </c>
      <c r="H110" s="45">
        <f t="shared" si="6"/>
        <v>60830.925759999998</v>
      </c>
      <c r="I110" s="45">
        <f t="shared" si="6"/>
        <v>7828.0395100000005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705.59610999999995</v>
      </c>
      <c r="G111" s="56">
        <f t="shared" si="7"/>
        <v>4821.81927</v>
      </c>
      <c r="H111" s="56">
        <f t="shared" si="7"/>
        <v>46187.180729999993</v>
      </c>
      <c r="I111" s="56">
        <f t="shared" si="7"/>
        <v>4955.4342299999998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165.26408000000001</v>
      </c>
      <c r="G112" s="61">
        <v>1123.9063699999999</v>
      </c>
      <c r="H112" s="61">
        <f t="shared" ref="H112:H119" si="8">E112-G112</f>
        <v>12534.093629999999</v>
      </c>
      <c r="I112" s="61">
        <v>1517.7190000000001</v>
      </c>
      <c r="J112" s="12"/>
    </row>
    <row r="113" spans="1:10" ht="14.15" customHeight="1" x14ac:dyDescent="0.35">
      <c r="A113" s="124"/>
      <c r="B113" s="58"/>
      <c r="C113" s="59" t="s">
        <v>65</v>
      </c>
      <c r="D113" s="60">
        <v>12171</v>
      </c>
      <c r="E113" s="61">
        <v>14540</v>
      </c>
      <c r="F113" s="61">
        <v>286.26425</v>
      </c>
      <c r="G113" s="61">
        <v>1969.8492699999999</v>
      </c>
      <c r="H113" s="61">
        <f t="shared" si="8"/>
        <v>12570.150729999999</v>
      </c>
      <c r="I113" s="61">
        <v>1850.64841</v>
      </c>
      <c r="J113" s="12"/>
    </row>
    <row r="114" spans="1:10" ht="14.15" customHeight="1" x14ac:dyDescent="0.35">
      <c r="A114" s="124"/>
      <c r="B114" s="58"/>
      <c r="C114" s="59" t="s">
        <v>66</v>
      </c>
      <c r="D114" s="60">
        <v>11356</v>
      </c>
      <c r="E114" s="61">
        <v>13798</v>
      </c>
      <c r="F114" s="61">
        <v>168.05771999999999</v>
      </c>
      <c r="G114" s="61">
        <v>1174.5207700000001</v>
      </c>
      <c r="H114" s="61">
        <f t="shared" si="8"/>
        <v>12623.479230000001</v>
      </c>
      <c r="I114" s="61">
        <v>1349.32565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86.010059999999996</v>
      </c>
      <c r="G115" s="61">
        <v>553.54286000000002</v>
      </c>
      <c r="H115" s="61">
        <f t="shared" si="8"/>
        <v>8459.4571400000004</v>
      </c>
      <c r="I115" s="61">
        <v>237.74117000000001</v>
      </c>
      <c r="J115" s="12"/>
    </row>
    <row r="116" spans="1:10" ht="14.15" customHeight="1" x14ac:dyDescent="0.35">
      <c r="A116" s="124"/>
      <c r="B116" s="58"/>
      <c r="C116" s="54" t="s">
        <v>67</v>
      </c>
      <c r="D116" s="55">
        <v>9830</v>
      </c>
      <c r="E116" s="56">
        <v>11908</v>
      </c>
      <c r="F116" s="56">
        <v>2.9292199999999999</v>
      </c>
      <c r="G116" s="56">
        <v>2238.5528599999998</v>
      </c>
      <c r="H116" s="56">
        <f t="shared" si="8"/>
        <v>9669.4471400000002</v>
      </c>
      <c r="I116" s="56">
        <v>2458.0433699999999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50.851579999999998</v>
      </c>
      <c r="G117" s="127">
        <v>318.70211</v>
      </c>
      <c r="H117" s="127">
        <f t="shared" si="8"/>
        <v>4974.2978899999998</v>
      </c>
      <c r="I117" s="127">
        <v>414.56191000000001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3.4199999999999999E-3</v>
      </c>
      <c r="G118" s="75">
        <v>7.1138500000000002</v>
      </c>
      <c r="H118" s="75">
        <f t="shared" si="8"/>
        <v>382.88614999999999</v>
      </c>
      <c r="I118" s="75">
        <v>13.91661</v>
      </c>
      <c r="J118" s="12"/>
    </row>
    <row r="119" spans="1:10" ht="17" thickBot="1" x14ac:dyDescent="0.4">
      <c r="A119" s="3"/>
      <c r="B119" s="7"/>
      <c r="C119" s="71" t="s">
        <v>68</v>
      </c>
      <c r="D119" s="72">
        <v>300</v>
      </c>
      <c r="E119" s="73">
        <v>300</v>
      </c>
      <c r="F119" s="73">
        <v>1.45238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69</v>
      </c>
      <c r="D122" s="72"/>
      <c r="E122" s="73"/>
      <c r="F122" s="73">
        <v>0</v>
      </c>
      <c r="G122" s="73">
        <v>1.7660000000014406</v>
      </c>
      <c r="H122" s="73">
        <f>E122-G122</f>
        <v>-1.7660000000014406</v>
      </c>
      <c r="I122" s="73">
        <v>15.771079999998619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2351.6284300000002</v>
      </c>
      <c r="G123" s="80">
        <f t="shared" si="9"/>
        <v>13010.326800000001</v>
      </c>
      <c r="H123" s="80">
        <f>H107+H110+H118+H119+H120+H121+H122</f>
        <v>88625.67319999999</v>
      </c>
      <c r="I123" s="80">
        <f>I107+I110+I118+I119+I120+I121+I122</f>
        <v>13898.29593</v>
      </c>
      <c r="J123" s="12"/>
    </row>
    <row r="124" spans="1:10" ht="13.5" customHeight="1" x14ac:dyDescent="0.3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410" t="s">
        <v>2</v>
      </c>
      <c r="D134" s="411"/>
      <c r="E134" s="410" t="s">
        <v>3</v>
      </c>
      <c r="F134" s="411"/>
      <c r="G134" s="410" t="s">
        <v>4</v>
      </c>
      <c r="H134" s="411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8</v>
      </c>
      <c r="G143" s="39" t="str">
        <f>G22</f>
        <v>FANGST T.O.M UKE 8</v>
      </c>
      <c r="H143" s="39" t="str">
        <f>H22</f>
        <v>RESTKVOTER UKE 8</v>
      </c>
      <c r="I143" s="39" t="str">
        <f>I22</f>
        <v>FANGST T.O.M. UKE 8 2021</v>
      </c>
      <c r="J143" s="42"/>
    </row>
    <row r="144" spans="1:10" ht="14.15" customHeight="1" x14ac:dyDescent="0.3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1225.6109999999999</v>
      </c>
      <c r="G144" s="162">
        <f t="shared" si="10"/>
        <v>12392.528899999999</v>
      </c>
      <c r="H144" s="162">
        <f t="shared" si="10"/>
        <v>49790.471099999995</v>
      </c>
      <c r="I144" s="162">
        <f t="shared" si="10"/>
        <v>14626.53796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728.34659999999997</v>
      </c>
      <c r="G145" s="163">
        <v>9989.7878099999998</v>
      </c>
      <c r="H145" s="163">
        <f>E145-G145</f>
        <v>39675.212189999998</v>
      </c>
      <c r="I145" s="163">
        <v>12950.882089999999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497.26440000000002</v>
      </c>
      <c r="G146" s="163">
        <v>2402.74109</v>
      </c>
      <c r="H146" s="163">
        <f>E146-G146</f>
        <v>9615.2589100000005</v>
      </c>
      <c r="I146" s="163">
        <v>1675.65587</v>
      </c>
      <c r="J146" s="12"/>
    </row>
    <row r="147" spans="1:10" ht="13.5" customHeight="1" thickBot="1" x14ac:dyDescent="0.4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82</v>
      </c>
      <c r="D148" s="168">
        <v>44724</v>
      </c>
      <c r="E148" s="168">
        <v>49007</v>
      </c>
      <c r="F148" s="169">
        <v>7.1779999999999999</v>
      </c>
      <c r="G148" s="169">
        <v>286.6454</v>
      </c>
      <c r="H148" s="169">
        <f>E148-G148</f>
        <v>48720.354599999999</v>
      </c>
      <c r="I148" s="169">
        <v>253.90504000000001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2284.8078700000001</v>
      </c>
      <c r="G149" s="171">
        <f t="shared" ref="G149" si="11">G150+G155+G158</f>
        <v>16467.334289999999</v>
      </c>
      <c r="H149" s="171">
        <f>H150+H155+H158</f>
        <v>53306.665710000001</v>
      </c>
      <c r="I149" s="171">
        <f>I150+I155+I158</f>
        <v>15726.842120000001</v>
      </c>
      <c r="J149" s="8"/>
    </row>
    <row r="150" spans="1:10" ht="14.15" customHeight="1" x14ac:dyDescent="0.3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1842.15337</v>
      </c>
      <c r="G150" s="174">
        <f>G151+G152+G154+G153</f>
        <v>14965.75527</v>
      </c>
      <c r="H150" s="174">
        <f>H151+H152+H153+H154</f>
        <v>37019.244729999999</v>
      </c>
      <c r="I150" s="174">
        <f>I151+I152+I153+I154</f>
        <v>13416.4917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240.97068999999999</v>
      </c>
      <c r="G151" s="176">
        <v>2352.4503300000001</v>
      </c>
      <c r="H151" s="176">
        <f>E151-G151</f>
        <v>12954.54967</v>
      </c>
      <c r="I151" s="176">
        <v>3260.37835</v>
      </c>
      <c r="J151" s="177"/>
    </row>
    <row r="152" spans="1:10" ht="14.15" customHeight="1" x14ac:dyDescent="0.35">
      <c r="A152" s="57"/>
      <c r="B152" s="58"/>
      <c r="C152" s="59" t="s">
        <v>65</v>
      </c>
      <c r="D152" s="60">
        <v>14224</v>
      </c>
      <c r="E152" s="60">
        <v>12859</v>
      </c>
      <c r="F152" s="176">
        <v>666.26806999999997</v>
      </c>
      <c r="G152" s="176">
        <v>5067.9639900000002</v>
      </c>
      <c r="H152" s="176">
        <f>E152-G152</f>
        <v>7791.0360099999998</v>
      </c>
      <c r="I152" s="176">
        <v>4618.7954399999999</v>
      </c>
      <c r="J152" s="178"/>
    </row>
    <row r="153" spans="1:10" ht="14.15" customHeight="1" x14ac:dyDescent="0.35">
      <c r="A153" s="57"/>
      <c r="B153" s="58"/>
      <c r="C153" s="59" t="s">
        <v>66</v>
      </c>
      <c r="D153" s="60">
        <v>12986</v>
      </c>
      <c r="E153" s="60">
        <v>13695</v>
      </c>
      <c r="F153" s="176">
        <v>389.21301</v>
      </c>
      <c r="G153" s="176">
        <v>3934.8276299999998</v>
      </c>
      <c r="H153" s="176">
        <f>E153-G153</f>
        <v>9760.1723700000002</v>
      </c>
      <c r="I153" s="176">
        <v>3650.4104600000001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545.70159999999998</v>
      </c>
      <c r="G154" s="176">
        <v>3610.51332</v>
      </c>
      <c r="H154" s="176">
        <f>E154-G154</f>
        <v>6513.48668</v>
      </c>
      <c r="I154" s="176">
        <v>1886.9074499999999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336.94245000000001</v>
      </c>
      <c r="G155" s="179">
        <v>631.97307000000001</v>
      </c>
      <c r="H155" s="179">
        <f>H156+H157</f>
        <v>7622.02693</v>
      </c>
      <c r="I155" s="179">
        <v>773.12210000000005</v>
      </c>
      <c r="J155" s="180"/>
    </row>
    <row r="156" spans="1:10" ht="14.15" customHeight="1" x14ac:dyDescent="0.35">
      <c r="A156" s="1"/>
      <c r="B156" s="7"/>
      <c r="C156" s="59" t="s">
        <v>84</v>
      </c>
      <c r="D156" s="60">
        <v>6978</v>
      </c>
      <c r="E156" s="60">
        <v>7754</v>
      </c>
      <c r="F156" s="176">
        <v>329.62290000000002</v>
      </c>
      <c r="G156" s="176">
        <v>590.16615000000002</v>
      </c>
      <c r="H156" s="176">
        <f t="shared" ref="H156:H164" si="12">E156-G156</f>
        <v>7163.83385</v>
      </c>
      <c r="I156" s="176">
        <v>772.7414</v>
      </c>
      <c r="J156" s="8"/>
    </row>
    <row r="157" spans="1:10" ht="14.5" x14ac:dyDescent="0.3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41.806919999999991</v>
      </c>
      <c r="H157" s="176">
        <f t="shared" si="12"/>
        <v>458.19308000000001</v>
      </c>
      <c r="I157" s="176">
        <f>I155-I156</f>
        <v>0.38070000000004711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105.71205</v>
      </c>
      <c r="G158" s="182">
        <v>869.60595000000001</v>
      </c>
      <c r="H158" s="182">
        <f t="shared" si="12"/>
        <v>8665.3940500000008</v>
      </c>
      <c r="I158" s="182">
        <v>1537.2283199999999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0.21195</v>
      </c>
      <c r="G159" s="183">
        <v>1.85162</v>
      </c>
      <c r="H159" s="183">
        <f t="shared" si="12"/>
        <v>140.14838</v>
      </c>
      <c r="I159" s="183">
        <v>7.6125499999999997</v>
      </c>
      <c r="J159" s="8"/>
    </row>
    <row r="160" spans="1:10" ht="15" thickBot="1" x14ac:dyDescent="0.4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0</v>
      </c>
      <c r="H160" s="185">
        <f t="shared" si="12"/>
        <v>250</v>
      </c>
      <c r="I160" s="185">
        <v>7.04</v>
      </c>
      <c r="J160" s="8"/>
    </row>
    <row r="161" spans="1:10" ht="17" thickBot="1" x14ac:dyDescent="0.4">
      <c r="A161" s="3"/>
      <c r="B161" s="7"/>
      <c r="C161" s="184" t="s">
        <v>87</v>
      </c>
      <c r="D161" s="72">
        <v>2000</v>
      </c>
      <c r="E161" s="72">
        <v>2000</v>
      </c>
      <c r="F161" s="183">
        <v>5.9152100000000001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" thickBot="1" x14ac:dyDescent="0.4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4">
      <c r="A164" s="3"/>
      <c r="B164" s="7"/>
      <c r="C164" s="186" t="s">
        <v>47</v>
      </c>
      <c r="D164" s="189"/>
      <c r="E164" s="187"/>
      <c r="F164" s="183">
        <v>38.401000000000295</v>
      </c>
      <c r="G164" s="183">
        <v>214.24059999999736</v>
      </c>
      <c r="H164" s="183">
        <f t="shared" si="12"/>
        <v>-214.24059999999736</v>
      </c>
      <c r="I164" s="183">
        <v>397.62879999999859</v>
      </c>
      <c r="J164" s="8"/>
    </row>
    <row r="165" spans="1:10" ht="0" hidden="1" customHeight="1" x14ac:dyDescent="0.3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4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3562.1250300000006</v>
      </c>
      <c r="G166" s="80">
        <f>G144+G148+G149+G159+G160+G161+G162+G163+G164</f>
        <v>31362.600809999996</v>
      </c>
      <c r="H166" s="80">
        <f>H144+H148+H149+H159+H160+H161+H162+H163+H164</f>
        <v>152050.39919</v>
      </c>
      <c r="I166" s="80">
        <f>I144+I148+I149+I159+I160+I161+I162+I163+I164</f>
        <v>33019.566470000005</v>
      </c>
      <c r="J166" s="196"/>
    </row>
    <row r="167" spans="1:10" ht="14.25" customHeight="1" x14ac:dyDescent="0.3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3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3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3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5" x14ac:dyDescent="0.3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5" x14ac:dyDescent="0.3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4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3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3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3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3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5" customHeight="1" thickBot="1" x14ac:dyDescent="0.4">
      <c r="A181" s="3"/>
      <c r="B181" s="7"/>
      <c r="C181" s="402" t="s">
        <v>2</v>
      </c>
      <c r="D181" s="403"/>
      <c r="E181" s="206"/>
      <c r="F181" s="206"/>
      <c r="G181" s="206"/>
      <c r="H181" s="3"/>
      <c r="I181" s="3"/>
      <c r="J181" s="8"/>
    </row>
    <row r="182" spans="1:10" ht="14.15" customHeight="1" thickBot="1" x14ac:dyDescent="0.4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5" customHeight="1" thickBot="1" x14ac:dyDescent="0.4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5" customHeight="1" thickBot="1" x14ac:dyDescent="0.4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5" customHeight="1" thickBot="1" x14ac:dyDescent="0.4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5" customHeight="1" x14ac:dyDescent="0.3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4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4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4">
      <c r="A190" s="194"/>
      <c r="B190" s="218"/>
      <c r="C190" s="39" t="s">
        <v>19</v>
      </c>
      <c r="D190" s="219" t="s">
        <v>3</v>
      </c>
      <c r="E190" s="39" t="str">
        <f>F22</f>
        <v>FANGST UKE 8</v>
      </c>
      <c r="F190" s="39" t="str">
        <f>G22</f>
        <v>FANGST T.O.M UKE 8</v>
      </c>
      <c r="G190" s="220" t="str">
        <f>H22</f>
        <v>RESTKVOTER UKE 8</v>
      </c>
      <c r="H190" s="39" t="str">
        <f>I22</f>
        <v>FANGST T.O.M. UKE 8 2021</v>
      </c>
      <c r="I190" s="221"/>
      <c r="J190" s="222"/>
    </row>
    <row r="191" spans="1:10" ht="14.15" customHeight="1" x14ac:dyDescent="0.35">
      <c r="A191" s="3"/>
      <c r="B191" s="223"/>
      <c r="C191" s="224" t="s">
        <v>97</v>
      </c>
      <c r="D191" s="404">
        <v>5082</v>
      </c>
      <c r="E191" s="225">
        <v>46.453479999999999</v>
      </c>
      <c r="F191" s="225">
        <v>175.73581999999999</v>
      </c>
      <c r="G191" s="398">
        <f>D191-F191-F192</f>
        <v>4758.2231700000002</v>
      </c>
      <c r="H191" s="225">
        <v>283.49209999999999</v>
      </c>
      <c r="I191" s="210"/>
      <c r="J191" s="226"/>
    </row>
    <row r="192" spans="1:10" ht="14.15" customHeight="1" x14ac:dyDescent="0.35">
      <c r="A192" s="3"/>
      <c r="B192" s="223"/>
      <c r="C192" s="227" t="s">
        <v>67</v>
      </c>
      <c r="D192" s="405"/>
      <c r="E192" s="228"/>
      <c r="F192" s="228">
        <v>148.04101</v>
      </c>
      <c r="G192" s="406"/>
      <c r="H192" s="228">
        <v>64.381630000000001</v>
      </c>
      <c r="I192" s="210"/>
      <c r="J192" s="226"/>
    </row>
    <row r="193" spans="1:10" ht="15.65" customHeight="1" thickBot="1" x14ac:dyDescent="0.4">
      <c r="A193" s="3"/>
      <c r="B193" s="223"/>
      <c r="C193" s="229" t="s">
        <v>98</v>
      </c>
      <c r="D193" s="75">
        <v>200</v>
      </c>
      <c r="E193" s="230"/>
      <c r="F193" s="230">
        <v>5.4608600000000003</v>
      </c>
      <c r="G193" s="230">
        <f>D193-F193</f>
        <v>194.53914</v>
      </c>
      <c r="H193" s="230">
        <v>12.602309999999999</v>
      </c>
      <c r="I193" s="210"/>
      <c r="J193" s="226"/>
    </row>
    <row r="194" spans="1:10" ht="14.15" customHeight="1" x14ac:dyDescent="0.35">
      <c r="A194" s="231"/>
      <c r="B194" s="232"/>
      <c r="C194" s="233" t="s">
        <v>99</v>
      </c>
      <c r="D194" s="234">
        <v>7622</v>
      </c>
      <c r="E194" s="235">
        <f>E195+E196+E197</f>
        <v>2.17022</v>
      </c>
      <c r="F194" s="235">
        <f>F195+F196+F197</f>
        <v>10.12724</v>
      </c>
      <c r="G194" s="235">
        <f>D194-F194</f>
        <v>7611.8727600000002</v>
      </c>
      <c r="H194" s="235">
        <f>H195+H196+H197</f>
        <v>15.098099999999999</v>
      </c>
      <c r="I194" s="236"/>
      <c r="J194" s="237"/>
    </row>
    <row r="195" spans="1:10" ht="14.15" customHeight="1" x14ac:dyDescent="0.35">
      <c r="A195" s="124"/>
      <c r="B195" s="238"/>
      <c r="C195" s="239" t="s">
        <v>100</v>
      </c>
      <c r="D195" s="61"/>
      <c r="E195" s="176">
        <v>0.1396</v>
      </c>
      <c r="F195" s="176">
        <v>0.47576000000000002</v>
      </c>
      <c r="G195" s="176"/>
      <c r="H195" s="176">
        <v>0.94255</v>
      </c>
      <c r="I195" s="240"/>
      <c r="J195" s="241"/>
    </row>
    <row r="196" spans="1:10" ht="14.15" customHeight="1" x14ac:dyDescent="0.35">
      <c r="A196" s="124"/>
      <c r="B196" s="238"/>
      <c r="C196" s="239" t="s">
        <v>101</v>
      </c>
      <c r="D196" s="61"/>
      <c r="E196" s="176">
        <v>1.60216</v>
      </c>
      <c r="F196" s="176">
        <v>8.0757100000000008</v>
      </c>
      <c r="G196" s="176"/>
      <c r="H196" s="176">
        <v>5.3987999999999996</v>
      </c>
      <c r="I196" s="240"/>
      <c r="J196" s="242"/>
    </row>
    <row r="197" spans="1:10" ht="14.15" customHeight="1" thickBot="1" x14ac:dyDescent="0.4">
      <c r="A197" s="124"/>
      <c r="B197" s="238"/>
      <c r="C197" s="243" t="s">
        <v>102</v>
      </c>
      <c r="D197" s="93"/>
      <c r="E197" s="244">
        <v>0.42846000000000001</v>
      </c>
      <c r="F197" s="244">
        <v>1.5757699999999999</v>
      </c>
      <c r="G197" s="244"/>
      <c r="H197" s="244">
        <v>8.7567500000000003</v>
      </c>
      <c r="I197" s="240"/>
      <c r="J197" s="242"/>
    </row>
    <row r="198" spans="1:10" ht="14.15" customHeight="1" thickBot="1" x14ac:dyDescent="0.4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99999999999999" customHeight="1" thickBot="1" x14ac:dyDescent="0.4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48.623699999999999</v>
      </c>
      <c r="F200" s="248">
        <f>F191+F192+F193+F194+F198+F199</f>
        <v>339.36493000000007</v>
      </c>
      <c r="G200" s="248">
        <f>D200-F200</f>
        <v>12635.63507</v>
      </c>
      <c r="H200" s="248">
        <f>H191+H192+H193+H194+H198+H199</f>
        <v>376.20334000000003</v>
      </c>
      <c r="I200" s="198"/>
      <c r="J200" s="196"/>
    </row>
    <row r="201" spans="1:10" ht="15.75" customHeight="1" x14ac:dyDescent="0.35">
      <c r="A201" s="3"/>
      <c r="B201" s="215"/>
      <c r="C201" s="407" t="s">
        <v>105</v>
      </c>
      <c r="D201" s="407"/>
      <c r="E201" s="407"/>
      <c r="F201" s="407"/>
      <c r="G201" s="407"/>
      <c r="H201" s="216"/>
      <c r="I201" s="216"/>
      <c r="J201" s="217"/>
    </row>
    <row r="202" spans="1:10" ht="12" customHeight="1" thickBot="1" x14ac:dyDescent="0.4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3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3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5500000000000000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4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4">
      <c r="A208" s="191"/>
      <c r="B208" s="7"/>
      <c r="C208" s="402" t="s">
        <v>2</v>
      </c>
      <c r="D208" s="403"/>
      <c r="E208" s="191"/>
      <c r="F208" s="191"/>
      <c r="G208" s="202"/>
      <c r="H208" s="3"/>
      <c r="I208" s="3"/>
      <c r="J208" s="8"/>
    </row>
    <row r="209" spans="1:10" ht="15" customHeight="1" x14ac:dyDescent="0.3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3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7" thickBot="1" x14ac:dyDescent="0.4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4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3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3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3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4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4">
      <c r="A219" s="3"/>
      <c r="B219" s="7"/>
      <c r="C219" s="266" t="s">
        <v>19</v>
      </c>
      <c r="D219" s="267" t="s">
        <v>3</v>
      </c>
      <c r="E219" s="266" t="str">
        <f>F22</f>
        <v>FANGST UKE 8</v>
      </c>
      <c r="F219" s="266" t="str">
        <f>G22</f>
        <v>FANGST T.O.M UKE 8</v>
      </c>
      <c r="G219" s="266" t="str">
        <f>H22</f>
        <v>RESTKVOTER UKE 8</v>
      </c>
      <c r="H219" s="266" t="str">
        <f>I22</f>
        <v>FANGST T.O.M. UKE 8 2021</v>
      </c>
      <c r="I219" s="3"/>
      <c r="J219" s="8"/>
    </row>
    <row r="220" spans="1:10" ht="15" customHeight="1" thickBot="1" x14ac:dyDescent="0.4">
      <c r="A220" s="3"/>
      <c r="B220" s="7"/>
      <c r="C220" s="268" t="s">
        <v>5</v>
      </c>
      <c r="D220" s="269">
        <v>44139</v>
      </c>
      <c r="E220" s="269">
        <v>549.86982999999998</v>
      </c>
      <c r="F220" s="269">
        <v>1841.0295900000001</v>
      </c>
      <c r="G220" s="269">
        <f>D220-F220</f>
        <v>42297.970410000002</v>
      </c>
      <c r="H220" s="269">
        <v>4478.0890200000003</v>
      </c>
      <c r="I220" s="270"/>
      <c r="J220" s="8"/>
    </row>
    <row r="221" spans="1:10" ht="15" customHeight="1" thickBot="1" x14ac:dyDescent="0.4">
      <c r="A221" s="3"/>
      <c r="B221" s="7"/>
      <c r="C221" s="271" t="s">
        <v>85</v>
      </c>
      <c r="D221" s="269">
        <v>100</v>
      </c>
      <c r="E221" s="269">
        <v>0.88500000000000001</v>
      </c>
      <c r="F221" s="269">
        <v>1.0333000000000001</v>
      </c>
      <c r="G221" s="269">
        <f>D221-F221</f>
        <v>98.966700000000003</v>
      </c>
      <c r="H221" s="269">
        <v>4.0351499999999998</v>
      </c>
      <c r="I221" s="270"/>
      <c r="J221" s="8"/>
    </row>
    <row r="222" spans="1:10" ht="15.75" customHeight="1" thickBot="1" x14ac:dyDescent="0.4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4">
      <c r="A223" s="3"/>
      <c r="B223" s="7"/>
      <c r="C223" s="274" t="s">
        <v>113</v>
      </c>
      <c r="D223" s="275">
        <f>SUM(D220:D222)</f>
        <v>44291</v>
      </c>
      <c r="E223" s="275">
        <f>SUM(E220:E222)</f>
        <v>550.75482999999997</v>
      </c>
      <c r="F223" s="275">
        <f>SUM(F220:F222)</f>
        <v>1842.0628900000002</v>
      </c>
      <c r="G223" s="275">
        <f>D223-F223</f>
        <v>42448.937109999999</v>
      </c>
      <c r="H223" s="275">
        <f>SUM(H220:H222)</f>
        <v>4482.12417</v>
      </c>
      <c r="I223" s="270"/>
      <c r="J223" s="8"/>
    </row>
    <row r="224" spans="1:10" ht="17.149999999999999" customHeight="1" thickBot="1" x14ac:dyDescent="0.4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3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4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5" customHeight="1" thickTop="1" thickBot="1" x14ac:dyDescent="0.4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5" customHeight="1" thickBot="1" x14ac:dyDescent="0.4">
      <c r="A262" s="194"/>
      <c r="B262" s="218"/>
      <c r="C262" s="402" t="s">
        <v>2</v>
      </c>
      <c r="D262" s="403"/>
      <c r="E262" s="191"/>
      <c r="F262" s="191"/>
      <c r="G262" s="221"/>
      <c r="H262" s="221"/>
      <c r="I262" s="221"/>
      <c r="J262" s="226"/>
    </row>
    <row r="263" spans="1:10" ht="14.15" customHeight="1" x14ac:dyDescent="0.3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5" customHeight="1" x14ac:dyDescent="0.3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5" customHeight="1" x14ac:dyDescent="0.3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4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4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5" customHeight="1" x14ac:dyDescent="0.3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3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4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3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5" customHeight="1" thickBot="1" x14ac:dyDescent="0.4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4">
      <c r="A273" s="3"/>
      <c r="B273" s="288"/>
      <c r="C273" s="266" t="s">
        <v>19</v>
      </c>
      <c r="D273" s="301" t="s">
        <v>3</v>
      </c>
      <c r="E273" s="266" t="str">
        <f>F22</f>
        <v>FANGST UKE 8</v>
      </c>
      <c r="F273" s="266" t="str">
        <f>G22</f>
        <v>FANGST T.O.M UKE 8</v>
      </c>
      <c r="G273" s="266" t="str">
        <f>H22</f>
        <v>RESTKVOTER UKE 8</v>
      </c>
      <c r="H273" s="266" t="str">
        <f>I22</f>
        <v>FANGST T.O.M. UKE 8 2021</v>
      </c>
      <c r="I273" s="293"/>
      <c r="J273" s="237"/>
    </row>
    <row r="274" spans="1:10" ht="14.15" customHeight="1" thickBot="1" x14ac:dyDescent="0.4">
      <c r="A274" s="231"/>
      <c r="B274" s="232"/>
      <c r="C274" s="268" t="s">
        <v>121</v>
      </c>
      <c r="D274" s="396">
        <v>1865</v>
      </c>
      <c r="E274" s="302">
        <v>1.6349499999999999</v>
      </c>
      <c r="F274" s="302">
        <v>29.57264</v>
      </c>
      <c r="G274" s="398">
        <f>D274-F274-F275</f>
        <v>1712.89301</v>
      </c>
      <c r="H274" s="302">
        <v>30.774190000000001</v>
      </c>
      <c r="I274" s="236"/>
      <c r="J274" s="303"/>
    </row>
    <row r="275" spans="1:10" ht="14.15" customHeight="1" thickBot="1" x14ac:dyDescent="0.4">
      <c r="A275" s="3"/>
      <c r="B275" s="288"/>
      <c r="C275" s="271" t="s">
        <v>122</v>
      </c>
      <c r="D275" s="397"/>
      <c r="E275" s="302">
        <v>12.73119</v>
      </c>
      <c r="F275" s="302">
        <v>122.53435</v>
      </c>
      <c r="G275" s="399"/>
      <c r="H275" s="302">
        <v>117.27396</v>
      </c>
      <c r="I275" s="304"/>
      <c r="J275" s="237"/>
    </row>
    <row r="276" spans="1:10" ht="16" thickBot="1" x14ac:dyDescent="0.4">
      <c r="A276" s="231"/>
      <c r="B276" s="232"/>
      <c r="C276" s="272" t="s">
        <v>103</v>
      </c>
      <c r="D276" s="305">
        <v>5</v>
      </c>
      <c r="E276" s="306"/>
      <c r="F276" s="306">
        <v>0.24299999999999999</v>
      </c>
      <c r="G276" s="302">
        <f>D276-F276</f>
        <v>4.7569999999999997</v>
      </c>
      <c r="H276" s="306">
        <v>0.69450000000000001</v>
      </c>
      <c r="I276" s="236"/>
      <c r="J276" s="307"/>
    </row>
    <row r="277" spans="1:10" ht="18.75" customHeight="1" thickBot="1" x14ac:dyDescent="0.4">
      <c r="A277" s="231"/>
      <c r="B277" s="308"/>
      <c r="C277" s="272" t="s">
        <v>123</v>
      </c>
      <c r="D277" s="309"/>
      <c r="E277" s="306"/>
      <c r="F277" s="306">
        <v>0.15856000000000001</v>
      </c>
      <c r="G277" s="302"/>
      <c r="H277" s="306">
        <v>0.29582000000000003</v>
      </c>
      <c r="I277" s="310"/>
      <c r="J277" s="287"/>
    </row>
    <row r="278" spans="1:10" ht="14.15" customHeight="1" thickBot="1" x14ac:dyDescent="0.4">
      <c r="A278" s="3"/>
      <c r="B278" s="288"/>
      <c r="C278" s="274" t="s">
        <v>113</v>
      </c>
      <c r="D278" s="311">
        <f>D263</f>
        <v>1870</v>
      </c>
      <c r="E278" s="312">
        <f>SUM(E274:E277)</f>
        <v>14.36614</v>
      </c>
      <c r="F278" s="312">
        <f>SUM(F274:F277)</f>
        <v>152.50854999999999</v>
      </c>
      <c r="G278" s="312">
        <f>D278-F278</f>
        <v>1717.49145</v>
      </c>
      <c r="H278" s="312">
        <f>H274+H275+H276+H277</f>
        <v>149.03846999999999</v>
      </c>
      <c r="I278" s="293"/>
      <c r="J278" s="287"/>
    </row>
    <row r="279" spans="1:10" ht="14.15" customHeight="1" x14ac:dyDescent="0.3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5" customHeight="1" thickBot="1" x14ac:dyDescent="0.4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4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4">
      <c r="B291" s="319"/>
      <c r="C291" s="400" t="s">
        <v>2</v>
      </c>
      <c r="D291" s="401"/>
      <c r="E291" s="400" t="s">
        <v>125</v>
      </c>
      <c r="F291" s="401"/>
      <c r="G291" s="400" t="s">
        <v>126</v>
      </c>
      <c r="H291" s="401"/>
      <c r="I291" s="191"/>
      <c r="J291" s="320"/>
    </row>
    <row r="292" spans="1:10" ht="14.25" customHeight="1" x14ac:dyDescent="0.3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3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3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5" customHeight="1" thickBot="1" x14ac:dyDescent="0.4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5" customHeight="1" thickBot="1" x14ac:dyDescent="0.4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25" customHeight="1" x14ac:dyDescent="0.3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25" customHeight="1" x14ac:dyDescent="0.3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3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4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3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4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4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8</v>
      </c>
      <c r="G303" s="332" t="str">
        <f>G22</f>
        <v>FANGST T.O.M UKE 8</v>
      </c>
      <c r="H303" s="332" t="str">
        <f>H22</f>
        <v>RESTKVOTER UKE 8</v>
      </c>
      <c r="I303" s="332" t="str">
        <f>I22</f>
        <v>FANGST T.O.M. UKE 8 2021</v>
      </c>
      <c r="J303" s="320"/>
    </row>
    <row r="304" spans="1:10" ht="14.15" customHeight="1" x14ac:dyDescent="0.3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302.06400000000002</v>
      </c>
      <c r="G304" s="336">
        <f t="shared" si="14"/>
        <v>561.89733999999999</v>
      </c>
      <c r="H304" s="336">
        <f>H308+H307+H306+H305</f>
        <v>11542.102659999999</v>
      </c>
      <c r="I304" s="336">
        <f t="shared" si="14"/>
        <v>774.36086</v>
      </c>
      <c r="J304" s="320"/>
    </row>
    <row r="305" spans="1:10" ht="14.15" customHeight="1" x14ac:dyDescent="0.35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112.0851</v>
      </c>
      <c r="H305" s="339">
        <f t="shared" ref="H305:H309" si="15">E305-G305</f>
        <v>5145.9148999999998</v>
      </c>
      <c r="I305" s="339">
        <v>331.17545000000001</v>
      </c>
      <c r="J305" s="320"/>
    </row>
    <row r="306" spans="1:10" ht="14.15" customHeight="1" x14ac:dyDescent="0.35">
      <c r="A306" s="139"/>
      <c r="B306" s="319"/>
      <c r="C306" s="340" t="s">
        <v>28</v>
      </c>
      <c r="D306" s="338">
        <v>781</v>
      </c>
      <c r="E306" s="338">
        <v>1369</v>
      </c>
      <c r="F306" s="339">
        <v>291.60000000000002</v>
      </c>
      <c r="G306" s="339">
        <v>291.60000000000002</v>
      </c>
      <c r="H306" s="339">
        <f t="shared" si="15"/>
        <v>1077.4000000000001</v>
      </c>
      <c r="I306" s="339">
        <v>111.40205</v>
      </c>
      <c r="J306" s="320"/>
    </row>
    <row r="307" spans="1:10" ht="14.15" customHeight="1" x14ac:dyDescent="0.35">
      <c r="A307" s="139"/>
      <c r="B307" s="319"/>
      <c r="C307" s="340" t="s">
        <v>128</v>
      </c>
      <c r="D307" s="338">
        <v>1225</v>
      </c>
      <c r="E307" s="338">
        <v>1283</v>
      </c>
      <c r="F307" s="339">
        <v>10.0608</v>
      </c>
      <c r="G307" s="339">
        <v>154.68104</v>
      </c>
      <c r="H307" s="339">
        <f t="shared" si="15"/>
        <v>1128.3189600000001</v>
      </c>
      <c r="I307" s="339">
        <v>250.04670999999999</v>
      </c>
      <c r="J307" s="320"/>
    </row>
    <row r="308" spans="1:10" ht="14.15" customHeight="1" thickBot="1" x14ac:dyDescent="0.4">
      <c r="A308" s="139"/>
      <c r="B308" s="319"/>
      <c r="C308" s="341" t="s">
        <v>134</v>
      </c>
      <c r="D308" s="342">
        <v>4103</v>
      </c>
      <c r="E308" s="342">
        <v>4194</v>
      </c>
      <c r="F308" s="339">
        <v>0.4032</v>
      </c>
      <c r="G308" s="339">
        <v>3.5312000000000001</v>
      </c>
      <c r="H308" s="339">
        <f t="shared" si="15"/>
        <v>4190.4687999999996</v>
      </c>
      <c r="I308" s="339">
        <v>81.736649999999997</v>
      </c>
      <c r="J308" s="320"/>
    </row>
    <row r="309" spans="1:10" ht="14.15" customHeight="1" thickBot="1" x14ac:dyDescent="0.4">
      <c r="A309" s="139"/>
      <c r="B309" s="319"/>
      <c r="C309" s="343" t="s">
        <v>76</v>
      </c>
      <c r="D309" s="344">
        <v>5500</v>
      </c>
      <c r="E309" s="344">
        <v>5500</v>
      </c>
      <c r="F309" s="345">
        <v>0.34399999999999997</v>
      </c>
      <c r="G309" s="345">
        <v>107.83502</v>
      </c>
      <c r="H309" s="345">
        <f t="shared" si="15"/>
        <v>5392.1649799999996</v>
      </c>
      <c r="I309" s="345">
        <v>36.080979999999997</v>
      </c>
      <c r="J309" s="320"/>
    </row>
    <row r="310" spans="1:10" ht="14.15" customHeight="1" x14ac:dyDescent="0.3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309.85559000000001</v>
      </c>
      <c r="G310" s="346">
        <f>G312+G311</f>
        <v>794.42727000000002</v>
      </c>
      <c r="H310" s="346">
        <f>E310-G310</f>
        <v>7205.5727299999999</v>
      </c>
      <c r="I310" s="346">
        <f>I312+I311</f>
        <v>1333.1103000000001</v>
      </c>
      <c r="J310" s="320"/>
    </row>
    <row r="311" spans="1:10" ht="14.15" customHeight="1" x14ac:dyDescent="0.35">
      <c r="A311" s="139"/>
      <c r="B311" s="319"/>
      <c r="C311" s="340" t="s">
        <v>67</v>
      </c>
      <c r="D311" s="347"/>
      <c r="E311" s="338"/>
      <c r="F311" s="339">
        <v>302.68516</v>
      </c>
      <c r="G311" s="339">
        <v>302.68516</v>
      </c>
      <c r="H311" s="339"/>
      <c r="I311" s="339"/>
      <c r="J311" s="320"/>
    </row>
    <row r="312" spans="1:10" ht="14.15" customHeight="1" thickBot="1" x14ac:dyDescent="0.4">
      <c r="A312" s="139"/>
      <c r="B312" s="319"/>
      <c r="C312" s="348" t="s">
        <v>135</v>
      </c>
      <c r="D312" s="349"/>
      <c r="E312" s="350"/>
      <c r="F312" s="351">
        <v>7.1704299999999996</v>
      </c>
      <c r="G312" s="351">
        <v>491.74211000000003</v>
      </c>
      <c r="H312" s="351"/>
      <c r="I312" s="351">
        <v>1333.1103000000001</v>
      </c>
      <c r="J312" s="320"/>
    </row>
    <row r="313" spans="1:10" ht="14.15" customHeight="1" thickBot="1" x14ac:dyDescent="0.4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9.1800000000000007E-2</v>
      </c>
      <c r="H313" s="345">
        <f>E313-G313</f>
        <v>9.9082000000000008</v>
      </c>
      <c r="I313" s="345">
        <v>0.1215</v>
      </c>
      <c r="J313" s="320"/>
    </row>
    <row r="314" spans="1:10" ht="14.15" customHeight="1" thickBot="1" x14ac:dyDescent="0.4">
      <c r="A314" s="139"/>
      <c r="B314" s="319"/>
      <c r="C314" s="352" t="s">
        <v>136</v>
      </c>
      <c r="D314" s="353"/>
      <c r="E314" s="354"/>
      <c r="F314" s="345">
        <v>0.32274000000000003</v>
      </c>
      <c r="G314" s="345">
        <v>14.23645</v>
      </c>
      <c r="H314" s="345">
        <f>E314-G314</f>
        <v>-14.23645</v>
      </c>
      <c r="I314" s="345">
        <v>1.7755799999999999</v>
      </c>
      <c r="J314" s="320"/>
    </row>
    <row r="315" spans="1:10" ht="19" thickBot="1" x14ac:dyDescent="0.4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612.58632999999998</v>
      </c>
      <c r="G315" s="357">
        <f t="shared" si="16"/>
        <v>1478.4878800000001</v>
      </c>
      <c r="H315" s="357">
        <f>H304+H309+H310+H313+H314</f>
        <v>24135.512119999999</v>
      </c>
      <c r="I315" s="357">
        <f t="shared" si="16"/>
        <v>2145.44922</v>
      </c>
      <c r="J315" s="320"/>
    </row>
    <row r="316" spans="1:10" ht="14.15" customHeight="1" x14ac:dyDescent="0.3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5" customHeight="1" x14ac:dyDescent="0.3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5" customHeight="1" x14ac:dyDescent="0.3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4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3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3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5" customHeight="1" x14ac:dyDescent="0.3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5" customHeight="1" thickBot="1" x14ac:dyDescent="0.4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5" customHeight="1" thickBot="1" x14ac:dyDescent="0.4">
      <c r="A326" s="139"/>
      <c r="B326" s="319"/>
      <c r="C326" s="402" t="s">
        <v>141</v>
      </c>
      <c r="D326" s="403"/>
      <c r="E326" s="191"/>
      <c r="F326" s="191"/>
      <c r="G326" s="191"/>
      <c r="H326" s="191"/>
      <c r="I326" s="191"/>
      <c r="J326" s="320"/>
    </row>
    <row r="327" spans="1:10" ht="14.15" customHeight="1" x14ac:dyDescent="0.35">
      <c r="A327" s="139"/>
      <c r="B327" s="319"/>
      <c r="C327" s="256" t="s">
        <v>107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15" customHeight="1" x14ac:dyDescent="0.35">
      <c r="A328" s="139"/>
      <c r="B328" s="319"/>
      <c r="C328" s="259" t="s">
        <v>117</v>
      </c>
      <c r="D328" s="260">
        <v>2276</v>
      </c>
      <c r="E328" s="191"/>
      <c r="G328" s="191"/>
      <c r="H328" s="191"/>
      <c r="I328" s="191"/>
      <c r="J328" s="320"/>
    </row>
    <row r="329" spans="1:10" ht="14.15" customHeight="1" thickBot="1" x14ac:dyDescent="0.4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5" customHeight="1" thickBot="1" x14ac:dyDescent="0.4">
      <c r="A330" s="139"/>
      <c r="B330" s="319"/>
      <c r="C330" s="261" t="s">
        <v>62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15" customHeight="1" x14ac:dyDescent="0.3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5" customHeight="1" x14ac:dyDescent="0.3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5" customHeight="1" x14ac:dyDescent="0.3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5" customHeight="1" thickBot="1" x14ac:dyDescent="0.4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4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4">
      <c r="A336" s="280"/>
      <c r="B336" s="330"/>
      <c r="C336" s="371" t="s">
        <v>144</v>
      </c>
      <c r="D336" s="372" t="s">
        <v>145</v>
      </c>
      <c r="E336" s="371" t="str">
        <f>F22</f>
        <v>FANGST UKE 8</v>
      </c>
      <c r="F336" s="371" t="str">
        <f>G22</f>
        <v>FANGST T.O.M UKE 8</v>
      </c>
      <c r="G336" s="373" t="str">
        <f>H22</f>
        <v>RESTKVOTER UKE 8</v>
      </c>
      <c r="H336" s="371" t="str">
        <f>I22</f>
        <v>FANGST T.O.M. UKE 8 2021</v>
      </c>
      <c r="I336" s="282"/>
      <c r="J336" s="331"/>
    </row>
    <row r="337" spans="1:10" ht="14.15" customHeight="1" thickBot="1" x14ac:dyDescent="0.4">
      <c r="A337" s="280"/>
      <c r="B337" s="319"/>
      <c r="C337" s="343" t="s">
        <v>146</v>
      </c>
      <c r="D337" s="387">
        <v>2103</v>
      </c>
      <c r="E337" s="374">
        <f>E339+E338</f>
        <v>59.303899999999999</v>
      </c>
      <c r="F337" s="374">
        <f>F339+F338</f>
        <v>673.3622499999999</v>
      </c>
      <c r="G337" s="390">
        <f>D337-F337</f>
        <v>1429.6377500000001</v>
      </c>
      <c r="H337" s="374">
        <f>SUM(H338:H339)</f>
        <v>1020.40041</v>
      </c>
      <c r="I337" s="191"/>
      <c r="J337" s="320"/>
    </row>
    <row r="338" spans="1:10" ht="14.15" customHeight="1" thickBot="1" x14ac:dyDescent="0.4">
      <c r="A338" s="139"/>
      <c r="B338" s="319"/>
      <c r="C338" s="375" t="s">
        <v>9</v>
      </c>
      <c r="D338" s="388"/>
      <c r="E338" s="376">
        <v>48.8855</v>
      </c>
      <c r="F338" s="376">
        <v>569.33124999999995</v>
      </c>
      <c r="G338" s="391"/>
      <c r="H338" s="376">
        <v>894.43975999999998</v>
      </c>
      <c r="I338" s="191"/>
      <c r="J338" s="320"/>
    </row>
    <row r="339" spans="1:10" ht="14.15" customHeight="1" thickBot="1" x14ac:dyDescent="0.4">
      <c r="A339" s="139"/>
      <c r="B339" s="319"/>
      <c r="C339" s="375" t="s">
        <v>12</v>
      </c>
      <c r="D339" s="389"/>
      <c r="E339" s="377">
        <v>10.4184</v>
      </c>
      <c r="F339" s="377">
        <v>104.03100000000001</v>
      </c>
      <c r="G339" s="392"/>
      <c r="H339" s="377">
        <v>125.96065</v>
      </c>
      <c r="I339" s="191"/>
      <c r="J339" s="320"/>
    </row>
    <row r="340" spans="1:10" ht="14.15" customHeight="1" thickBot="1" x14ac:dyDescent="0.4">
      <c r="A340" s="139"/>
      <c r="B340" s="319"/>
      <c r="C340" s="343" t="s">
        <v>147</v>
      </c>
      <c r="D340" s="387">
        <v>1052</v>
      </c>
      <c r="E340" s="374">
        <f>SUM(E341:E342)</f>
        <v>0</v>
      </c>
      <c r="F340" s="374">
        <f>SUM(F341:F342)</f>
        <v>0</v>
      </c>
      <c r="G340" s="390">
        <f>D340-F340</f>
        <v>1052</v>
      </c>
      <c r="H340" s="374">
        <f>SUM(H341:H342)</f>
        <v>0</v>
      </c>
      <c r="I340" s="191"/>
      <c r="J340" s="320"/>
    </row>
    <row r="341" spans="1:10" ht="14.15" customHeight="1" thickBot="1" x14ac:dyDescent="0.4">
      <c r="A341" s="139"/>
      <c r="B341" s="319"/>
      <c r="C341" s="375" t="s">
        <v>9</v>
      </c>
      <c r="D341" s="388"/>
      <c r="E341" s="378"/>
      <c r="F341" s="378"/>
      <c r="G341" s="391"/>
      <c r="H341" s="378"/>
      <c r="I341" s="191"/>
      <c r="J341" s="320"/>
    </row>
    <row r="342" spans="1:10" ht="14.15" customHeight="1" thickBot="1" x14ac:dyDescent="0.4">
      <c r="A342" s="139"/>
      <c r="B342" s="319"/>
      <c r="C342" s="375" t="s">
        <v>12</v>
      </c>
      <c r="D342" s="389"/>
      <c r="E342" s="378"/>
      <c r="F342" s="378"/>
      <c r="G342" s="392"/>
      <c r="H342" s="378"/>
      <c r="I342" s="191"/>
      <c r="J342" s="320"/>
    </row>
    <row r="343" spans="1:10" ht="14.15" customHeight="1" thickBot="1" x14ac:dyDescent="0.4">
      <c r="A343" s="139"/>
      <c r="B343" s="319"/>
      <c r="C343" s="343" t="s">
        <v>148</v>
      </c>
      <c r="D343" s="393"/>
      <c r="E343" s="379">
        <f>SUM(E344:E345)</f>
        <v>0</v>
      </c>
      <c r="F343" s="379">
        <f>SUM(F344:F345)</f>
        <v>0</v>
      </c>
      <c r="G343" s="390">
        <f>D343-F343</f>
        <v>0</v>
      </c>
      <c r="H343" s="379">
        <f>SUM(H344:H345)</f>
        <v>0</v>
      </c>
      <c r="I343" s="191"/>
      <c r="J343" s="320"/>
    </row>
    <row r="344" spans="1:10" ht="14.15" customHeight="1" thickBot="1" x14ac:dyDescent="0.4">
      <c r="A344" s="139"/>
      <c r="B344" s="319"/>
      <c r="C344" s="375" t="s">
        <v>9</v>
      </c>
      <c r="D344" s="394"/>
      <c r="E344" s="378"/>
      <c r="F344" s="378"/>
      <c r="G344" s="391"/>
      <c r="H344" s="378"/>
      <c r="I344" s="191"/>
      <c r="J344" s="320"/>
    </row>
    <row r="345" spans="1:10" ht="14.15" customHeight="1" thickBot="1" x14ac:dyDescent="0.4">
      <c r="A345" s="139"/>
      <c r="B345" s="319"/>
      <c r="C345" s="375" t="s">
        <v>12</v>
      </c>
      <c r="D345" s="395"/>
      <c r="E345" s="380"/>
      <c r="F345" s="380"/>
      <c r="G345" s="392"/>
      <c r="H345" s="380"/>
      <c r="I345" s="191"/>
      <c r="J345" s="320"/>
    </row>
    <row r="346" spans="1:10" ht="14.15" customHeight="1" thickBot="1" x14ac:dyDescent="0.4">
      <c r="A346" s="139"/>
      <c r="B346" s="319"/>
      <c r="C346" s="352" t="s">
        <v>123</v>
      </c>
      <c r="D346" s="381"/>
      <c r="E346" s="382"/>
      <c r="F346" s="382"/>
      <c r="G346" s="383"/>
      <c r="H346" s="382"/>
      <c r="I346" s="191"/>
      <c r="J346" s="320"/>
    </row>
    <row r="347" spans="1:10" ht="14.15" customHeight="1" thickBot="1" x14ac:dyDescent="0.4">
      <c r="A347" s="139"/>
      <c r="B347" s="319"/>
      <c r="C347" s="355" t="s">
        <v>113</v>
      </c>
      <c r="D347" s="384">
        <f>D337+D340+D343</f>
        <v>3155</v>
      </c>
      <c r="E347" s="385">
        <f>E337+E340+E343+E346</f>
        <v>59.303899999999999</v>
      </c>
      <c r="F347" s="385">
        <f>F337+F340+F343+F346</f>
        <v>673.3622499999999</v>
      </c>
      <c r="G347" s="386">
        <f>SUM(G337:G346)</f>
        <v>2481.6377499999999</v>
      </c>
      <c r="H347" s="385">
        <f>H337+H340+H343+H346</f>
        <v>1020.40041</v>
      </c>
      <c r="I347" s="191"/>
      <c r="J347" s="320"/>
    </row>
    <row r="348" spans="1:10" ht="14.15" customHeight="1" x14ac:dyDescent="0.3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5" customHeight="1" thickBot="1" x14ac:dyDescent="0.4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8
&amp;"-,Normal"&amp;11(iht. motatte landings- og sluttsedler fra fiskesalgslagene; alle tallstørrelser i hele tonn)&amp;R27.02.2022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UKE_8_2022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2022-02-28T09:10:14Z</dcterms:created>
  <dcterms:modified xsi:type="dcterms:W3CDTF">2022-02-28T10:52:57Z</dcterms:modified>
</cp:coreProperties>
</file>