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L:\Analyse-og formidling (STB)\1.5 Lønnsomhet fiskeflåten\14 Historiske tidsserier\Bedriftsokonomisk\8_Fartoygrupper\"/>
    </mc:Choice>
  </mc:AlternateContent>
  <bookViews>
    <workbookView xWindow="0" yWindow="0" windowWidth="19200" windowHeight="6760" tabRatio="697"/>
  </bookViews>
  <sheets>
    <sheet name="006 Torsketrålere_Reketrålere" sheetId="16" r:id="rId1"/>
    <sheet name="008 Diverse trålere" sheetId="31" r:id="rId2"/>
    <sheet name="Merknader - metodiske endringer" sheetId="40" r:id="rId3"/>
    <sheet name="Definisjoner" sheetId="41" r:id="rId4"/>
  </sheets>
  <calcPr calcId="162913"/>
</workbook>
</file>

<file path=xl/calcChain.xml><?xml version="1.0" encoding="utf-8"?>
<calcChain xmlns="http://schemas.openxmlformats.org/spreadsheetml/2006/main">
  <c r="J67" i="31" l="1"/>
  <c r="J63" i="31"/>
  <c r="J62" i="31"/>
  <c r="J56" i="31"/>
  <c r="J66" i="31" s="1"/>
  <c r="J40" i="31"/>
  <c r="J33" i="31"/>
  <c r="J35" i="31" s="1"/>
  <c r="J61" i="31" s="1"/>
  <c r="O67" i="16"/>
  <c r="O63" i="16"/>
  <c r="O56" i="16"/>
  <c r="O66" i="16" s="1"/>
  <c r="O40" i="16"/>
  <c r="O33" i="16"/>
  <c r="O35" i="16" s="1"/>
  <c r="O61" i="16" s="1"/>
  <c r="J64" i="31" l="1"/>
  <c r="J65" i="31"/>
  <c r="J42" i="31"/>
  <c r="J60" i="31" s="1"/>
  <c r="O64" i="16"/>
  <c r="O65" i="16"/>
  <c r="O42" i="16"/>
  <c r="I67" i="31"/>
  <c r="I63" i="31"/>
  <c r="I62" i="31"/>
  <c r="I56" i="31"/>
  <c r="I66" i="31" s="1"/>
  <c r="I40" i="31"/>
  <c r="I33" i="31"/>
  <c r="I35" i="31" s="1"/>
  <c r="N67" i="16"/>
  <c r="N63" i="16"/>
  <c r="N56" i="16"/>
  <c r="N66" i="16" s="1"/>
  <c r="N40" i="16"/>
  <c r="N33" i="16"/>
  <c r="N35" i="16" s="1"/>
  <c r="O60" i="16" l="1"/>
  <c r="O62" i="16"/>
  <c r="I42" i="31"/>
  <c r="I60" i="31" s="1"/>
  <c r="I61" i="31"/>
  <c r="I65" i="31"/>
  <c r="I64" i="31"/>
  <c r="N42" i="16"/>
  <c r="N61" i="16"/>
  <c r="N65" i="16"/>
  <c r="N64" i="16"/>
  <c r="G67" i="16"/>
  <c r="H67" i="16"/>
  <c r="I67" i="16"/>
  <c r="J67" i="16"/>
  <c r="K67" i="16"/>
  <c r="L67" i="16"/>
  <c r="M67" i="16"/>
  <c r="H63" i="16"/>
  <c r="I63" i="16"/>
  <c r="J63" i="16"/>
  <c r="K63" i="16"/>
  <c r="L63" i="16"/>
  <c r="M63" i="16"/>
  <c r="G63" i="16"/>
  <c r="N62" i="16" l="1"/>
  <c r="N60" i="16"/>
  <c r="C67" i="31"/>
  <c r="D67" i="31"/>
  <c r="E67" i="31"/>
  <c r="F67" i="31"/>
  <c r="G67" i="31"/>
  <c r="H67" i="31"/>
  <c r="B67" i="31"/>
  <c r="C63" i="31"/>
  <c r="D63" i="31"/>
  <c r="E63" i="31"/>
  <c r="F63" i="31"/>
  <c r="G63" i="31"/>
  <c r="H63" i="31"/>
  <c r="B63" i="31"/>
  <c r="B62" i="31"/>
  <c r="C62" i="31"/>
  <c r="D62" i="31"/>
  <c r="E62" i="31"/>
  <c r="F62" i="31"/>
  <c r="G62" i="31"/>
  <c r="H62" i="31"/>
  <c r="H56" i="31" l="1"/>
  <c r="H40" i="31"/>
  <c r="H33" i="31"/>
  <c r="H35" i="31" s="1"/>
  <c r="G33" i="31"/>
  <c r="G35" i="31" s="1"/>
  <c r="F33" i="31"/>
  <c r="F35" i="31" s="1"/>
  <c r="E33" i="31"/>
  <c r="E35" i="31" s="1"/>
  <c r="D33" i="31"/>
  <c r="D35" i="31" s="1"/>
  <c r="C33" i="31"/>
  <c r="C35" i="31" s="1"/>
  <c r="B33" i="31"/>
  <c r="B35" i="31" s="1"/>
  <c r="M56" i="16"/>
  <c r="M40" i="16"/>
  <c r="M33" i="16"/>
  <c r="M35" i="16" s="1"/>
  <c r="L33" i="16"/>
  <c r="L35" i="16" s="1"/>
  <c r="K33" i="16"/>
  <c r="K35" i="16" s="1"/>
  <c r="J33" i="16"/>
  <c r="J35" i="16" s="1"/>
  <c r="I33" i="16"/>
  <c r="I35" i="16" s="1"/>
  <c r="H33" i="16"/>
  <c r="H35" i="16" s="1"/>
  <c r="G33" i="16"/>
  <c r="G35" i="16" s="1"/>
  <c r="F33" i="16"/>
  <c r="F35" i="16" s="1"/>
  <c r="E33" i="16"/>
  <c r="E35" i="16" s="1"/>
  <c r="D33" i="16"/>
  <c r="D35" i="16" s="1"/>
  <c r="C33" i="16"/>
  <c r="C35" i="16" s="1"/>
  <c r="B33" i="16"/>
  <c r="B35" i="16" s="1"/>
  <c r="B61" i="16" s="1"/>
  <c r="E56" i="31"/>
  <c r="E51" i="31"/>
  <c r="E40" i="31"/>
  <c r="D56" i="31"/>
  <c r="D51" i="31"/>
  <c r="D40" i="31"/>
  <c r="C56" i="31"/>
  <c r="C51" i="31"/>
  <c r="C40" i="31"/>
  <c r="B56" i="31"/>
  <c r="B51" i="31"/>
  <c r="B40" i="31"/>
  <c r="F40" i="16"/>
  <c r="E40" i="16"/>
  <c r="D40" i="16"/>
  <c r="C40" i="16"/>
  <c r="B40" i="16"/>
  <c r="G40" i="16"/>
  <c r="G51" i="16"/>
  <c r="G56" i="16"/>
  <c r="H40" i="16"/>
  <c r="H51" i="16"/>
  <c r="H56" i="16"/>
  <c r="I40" i="16"/>
  <c r="I51" i="16"/>
  <c r="I56" i="16"/>
  <c r="J40" i="16"/>
  <c r="J51" i="16"/>
  <c r="J56" i="16"/>
  <c r="L51" i="16"/>
  <c r="G40" i="31"/>
  <c r="G56" i="31"/>
  <c r="L40" i="16"/>
  <c r="L56" i="16"/>
  <c r="F56" i="31"/>
  <c r="F51" i="31"/>
  <c r="F40" i="31"/>
  <c r="K56" i="16"/>
  <c r="K51" i="16"/>
  <c r="K40" i="16"/>
  <c r="B61" i="31" l="1"/>
  <c r="B42" i="31"/>
  <c r="B60" i="31" s="1"/>
  <c r="B42" i="16"/>
  <c r="K66" i="16"/>
  <c r="K64" i="16"/>
  <c r="K65" i="16"/>
  <c r="G66" i="16"/>
  <c r="G64" i="16"/>
  <c r="G65" i="16"/>
  <c r="B64" i="31"/>
  <c r="B66" i="31"/>
  <c r="B65" i="31"/>
  <c r="L66" i="16"/>
  <c r="L65" i="16"/>
  <c r="L64" i="16"/>
  <c r="H66" i="16"/>
  <c r="H65" i="16"/>
  <c r="H64" i="16"/>
  <c r="I65" i="16"/>
  <c r="I64" i="16"/>
  <c r="I66" i="16"/>
  <c r="D64" i="31"/>
  <c r="D66" i="31"/>
  <c r="D65" i="31"/>
  <c r="H64" i="31"/>
  <c r="H66" i="31"/>
  <c r="H65" i="31"/>
  <c r="E64" i="31"/>
  <c r="E66" i="31"/>
  <c r="E65" i="31"/>
  <c r="F65" i="31"/>
  <c r="F66" i="31"/>
  <c r="F64" i="31"/>
  <c r="G64" i="31"/>
  <c r="G65" i="31"/>
  <c r="G66" i="31"/>
  <c r="J64" i="16"/>
  <c r="J65" i="16"/>
  <c r="J66" i="16"/>
  <c r="C65" i="31"/>
  <c r="C64" i="31"/>
  <c r="C66" i="31"/>
  <c r="M65" i="16"/>
  <c r="M64" i="16"/>
  <c r="M66" i="16"/>
  <c r="D42" i="16"/>
  <c r="D61" i="16"/>
  <c r="F42" i="16"/>
  <c r="F61" i="16"/>
  <c r="H42" i="16"/>
  <c r="H61" i="16"/>
  <c r="J42" i="16"/>
  <c r="J61" i="16"/>
  <c r="L42" i="16"/>
  <c r="L61" i="16"/>
  <c r="C61" i="16"/>
  <c r="C42" i="16"/>
  <c r="E61" i="16"/>
  <c r="E42" i="16"/>
  <c r="G61" i="16"/>
  <c r="G42" i="16"/>
  <c r="I42" i="16"/>
  <c r="I61" i="16"/>
  <c r="K42" i="16"/>
  <c r="K61" i="16"/>
  <c r="M42" i="16"/>
  <c r="M61" i="16"/>
  <c r="C42" i="31"/>
  <c r="C60" i="31" s="1"/>
  <c r="C61" i="31"/>
  <c r="E42" i="31"/>
  <c r="E60" i="31" s="1"/>
  <c r="E61" i="31"/>
  <c r="G42" i="31"/>
  <c r="G60" i="31" s="1"/>
  <c r="G61" i="31"/>
  <c r="D61" i="31"/>
  <c r="D42" i="31"/>
  <c r="D60" i="31" s="1"/>
  <c r="F42" i="31"/>
  <c r="F60" i="31" s="1"/>
  <c r="F61" i="31"/>
  <c r="H61" i="31"/>
  <c r="H42" i="31"/>
  <c r="H60" i="31" s="1"/>
  <c r="K60" i="16" l="1"/>
  <c r="K62" i="16"/>
  <c r="J60" i="16"/>
  <c r="J62" i="16"/>
  <c r="M60" i="16"/>
  <c r="M62" i="16"/>
  <c r="I60" i="16"/>
  <c r="I62" i="16"/>
  <c r="L60" i="16"/>
  <c r="L62" i="16"/>
  <c r="H60" i="16"/>
  <c r="H62" i="16"/>
  <c r="G60" i="16"/>
  <c r="G62" i="16"/>
</calcChain>
</file>

<file path=xl/sharedStrings.xml><?xml version="1.0" encoding="utf-8"?>
<sst xmlns="http://schemas.openxmlformats.org/spreadsheetml/2006/main" count="230" uniqueCount="128">
  <si>
    <t>Drivstoff</t>
  </si>
  <si>
    <t>Produktavgift</t>
  </si>
  <si>
    <t>Agn, is, salt og emballasje</t>
  </si>
  <si>
    <t>Sosiale kostnader</t>
  </si>
  <si>
    <t>Forsikring fartøy</t>
  </si>
  <si>
    <t>Vedlikehold fartøy</t>
  </si>
  <si>
    <t>Vedlikehold/nyanskaffelser redskap</t>
  </si>
  <si>
    <t>Netto finansposter</t>
  </si>
  <si>
    <t>Antall fartøy i utvalg</t>
  </si>
  <si>
    <t>Strukturavgift</t>
  </si>
  <si>
    <t>Kontrollavgift</t>
  </si>
  <si>
    <t>Ordinært resultat før skatt</t>
  </si>
  <si>
    <t>Driftsinntekter</t>
  </si>
  <si>
    <t>Driftsinntekter (kr)</t>
  </si>
  <si>
    <t>Driftskostnader:</t>
  </si>
  <si>
    <t>Lønnsomhetsundersøkelse for fiskeflåten</t>
  </si>
  <si>
    <t>År:</t>
  </si>
  <si>
    <t>Gjennomsnitt per fartøy</t>
  </si>
  <si>
    <t>Løpende kroneverdi</t>
  </si>
  <si>
    <t>Arbeidsgodtgjørelse til mannskap</t>
  </si>
  <si>
    <t>Tidsserie:</t>
  </si>
  <si>
    <t>Endringer i metode/underliggende forutsetninger</t>
  </si>
  <si>
    <t>Endringer i fartøygruppering</t>
  </si>
  <si>
    <t>Lønnsomhetsundersøkelse for fiskeflåten - Fartøygrupper</t>
  </si>
  <si>
    <t>Definisjoner</t>
  </si>
  <si>
    <t>Agn, is salt og emballasje</t>
  </si>
  <si>
    <t>Her inngår kostnader til agn, konservering av fisk og emballasje.</t>
  </si>
  <si>
    <t>Vedlikehold/nyanskaffelse redskap</t>
  </si>
  <si>
    <t>Driftsresultat</t>
  </si>
  <si>
    <t>Driftsresultatet er resultatet av driftsaktivitetene til fartøyet; differansen mellom driftsinntektene og sum driftskostnader.</t>
  </si>
  <si>
    <t>Dette nøkkeltallet viser hvor mye som tjenes på hver 100 kr solgt (Driftsresultat*100%/Driftsinntekter).</t>
  </si>
  <si>
    <t>Rentesubsidier/Kontraheringstilskudd</t>
  </si>
  <si>
    <t>Her inngår renteinntekter og eventuelle rentesubsidier/kontraheringstilskudd (fra 1999) i tillegg til andre finansinntekter (inkl. gevinst på fordringer og gjeld i utenlandsk valuta som følge av valutakursendringer).</t>
  </si>
  <si>
    <t>Her inngår rentekostnader i tillegg til andre finanskostnader (inkl. tap på fordringer og gjeld i utenlandsk valuta som følge av valutakursendringer).</t>
  </si>
  <si>
    <t>Nettofinansposter er differansen mellom finansinntekter (kostnadsreduserende driftstilskudd/likviditetstilskudd, rentesubsidier/kontraheringstilskudd, diverse finansinntekter) og diverse finanskostnader.</t>
  </si>
  <si>
    <t>Ordinært resultat før skatt er driftsresultatet tillagt netto finansposter. Denne resultatstørrelsen tar hensyn til bedriftens finansiering, og gir dermed et bilde av den ordinære inntjeningen i året.</t>
  </si>
  <si>
    <t>I 1968 bestemte Stortinget at en del av fiskernes forpliktelser med hensyn til folketrygden (Arbeidsgiverandelen) skulle dekkes ved en produktavgift. Denne ble til å begynne med innkrevd dels som utførselsavgift, dels som avgift på førstehåndsomsetningen. Utførselsavgiften har siden falt ut som finansieringskilde for folketrygden. Produktavgiften skal dekke forskjellen mellom høy og mellomsats for medlemsavgift til Folketrygden. Produktavgiften dekker dessuten frivillig syketrygd og yrkesskadetrygd, samt utgifter til dagpenger for arbeidsledige fiskere.</t>
  </si>
  <si>
    <t>I medhold av ”Forskrift av 20. desember 2004 om kontrollavgift i fiskeflåten”, fremgår det av § 2 at det skal betales kontrollavgift av brutto fangstverdi for all fangst som til enhver tid er omfattet av salgslagenes enerett til førstehåndsomsetning etter råfiskloven. Kontrollavgiften skal gå til dekning av kostnader ved kontrollvirksomhet overfor fiskeflåten. Avgiften trekkes med en sats på 0,2 prosent over sluttseddel på samme grunnlag som produktavgift, pensjonstrekk og strukturavgift (brutto fangstinntekt fratrukket lagsavgift). Innkreving av kontrollavgiften trådte i kraft 1. januar 2005.</t>
  </si>
  <si>
    <t>Mottatte rentesubsidier fra Statens Fiskarbank inngår fra og med 1988 i lønnsomhetsundersøkelsen. Det totale subsidiebeløpet til fartøyeier ble de første årene fordelt over flere år i form av rentesubsidier. Fra tidlig på 1990-tallet gikk en over til å betale ut et engangsbeløp i form av et kontraheringstilskudd til fartøyeier etter overtakelsen av nybygd fartøy. Det som inngår i denne posten vil dermed fra tidlig på 1990-tallet være en blanding av tidligere innvilgede rentesubsidier og nytildelte kontraheringstilskudd det enkelte år. Rentesubsidier/kontraheringstilskudd ble spesifisert som egen post fram til og med 1998-undersøkelsen. Fra og med 1999-undersøkelsen inngår eventuelle rentesubsidier/kontraheringstilskudd i posten "Diverse finansinntekter".</t>
  </si>
  <si>
    <t>Sum omløpsmidler</t>
  </si>
  <si>
    <t>Sum eiendeler</t>
  </si>
  <si>
    <t>Langsiktig gjeld</t>
  </si>
  <si>
    <t>Kortsiktig gjeld</t>
  </si>
  <si>
    <t>Sum egenkapital og gjeld</t>
  </si>
  <si>
    <t>Driftsdøgn</t>
  </si>
  <si>
    <t>Balansestørrelser:</t>
  </si>
  <si>
    <t>Totalkapitalrentabilitet (%)</t>
  </si>
  <si>
    <t>Drivstoffkostnader redusert for refundert mineraloljeavgift. I 2007 ble det innført avgift på utslipp av NOx, jfr. forskrift nr 1451 av 11.12.2001 om særavgifter, kapittel 3-19 Avgift på utslipp av NOx. Avgiftens formål er å bidra til kostnadseffektive reduksjoner i utslippene av nitrogenoksider (NOx) og sammen med andre virkemidler bidra til å oppfylle Norges utslippsforpliktelse etter Gøteborgprotokollen. Avgiftsplikten omfatter utslipp av NOx ved energiproduksjon fra:
a) Framdriftsmaskineri med samlet installert motoreffekt på mer enn 750 kW
b) Motorer, kjeler og turbiner med samlet installert effekt på mer enn 10 MW
c) Fakler på offshoreinstallasjoner og anlegg på land.
Det gis fritak fra avgiften for bl.a. utslipp fra fartøy som går i direktefart mellom norsk og utenlandsk havn, luftfartøy som går i direktefart mellom norsk og utenlandsk lufthavn, fartøy som brukes til fiske og fangst i fjerne farvann samt utslippskilder omfattet av miljøavtale med staten om gjennomføring av NOx–reduserende tiltak i samsvar med et fastsatt miljømål.
I lønnsomhetsundersøkelsen er NOx–avgiften ført sammen med drivstoffkostnadene.</t>
  </si>
  <si>
    <t>Pensjonstrekk</t>
  </si>
  <si>
    <t xml:space="preserve">Avskrivning fartøy </t>
  </si>
  <si>
    <t>Avskrivninger fisketillatelser</t>
  </si>
  <si>
    <t>Fiskefartøy</t>
  </si>
  <si>
    <t>Fisketillatelser</t>
  </si>
  <si>
    <t>Egenkapital</t>
  </si>
  <si>
    <t>Antall fartøy i populasjon</t>
  </si>
  <si>
    <t>Bedriftsøkonomisk perspektiv</t>
  </si>
  <si>
    <t>Sum driftskostnader</t>
  </si>
  <si>
    <t>Driftsmargin (%)</t>
  </si>
  <si>
    <t>Rentesub./kontraheringstilsk.</t>
  </si>
  <si>
    <t>Ordinært resultat før skatt:</t>
  </si>
  <si>
    <t>Veid gjennomsnitt per fartøy - som vekter har en benyttet antall fartøy i massen</t>
  </si>
  <si>
    <t>Ny utvalgsplan og estimeringsmetode</t>
  </si>
  <si>
    <t xml:space="preserve">Fram til og med 1997-undersøkelsen var utvalget for de fleste fartøygrupper "selvutplukkende" i den forstand at det var frivillig å svare. I forbindelse med 1998-undersøkelsen ble det tatt i bruk en ny utvalgsplan og estimeringsmetode som er utarbeidet av Statistisk sentralbyrå. For å sikre at de fartøyeierne som trekkes ut til å delta i undersøkelsen i henhold til den nye utvalgsplanen gir de nødvendige oppgaver, ble "Forskrift av 26. juli 1993 nr. 772" endret. I henhold til forskriften er fartøyeiere som tilskrives av Fiskeridirektoratet pliktig til å gi de nødvendige oppgaver til Fiskeridirektoratet. I tidligere undersøkelser var utvalget basert på frivillig innsending av regnskapsoppgaver for de fleste fartøygrupper. Unntaket har vært de større bunnfisktrålerne som, i medhold av forskrift, har vært pliktig til å sende inn relevant informasjon til Fiskeridirektoratet. På grunn av de store endringer som er gjort i undersøkelsene, både når det gjelder metode og i fartøygrupper, må en være varsom med å sammenligne størrelser i 1998-undersøkelsen med tilsvarende størrelser i tildligere undersøkelser. Konsekvensene av ny utvalgs- og estimeringsmetode og en generell plikt for eier/bruker av fiskefartøy til å 
delta i undersøkelsen er bedre utsagnskraft. </t>
  </si>
  <si>
    <t>1980-2001</t>
  </si>
  <si>
    <t>Endringer i populasjonen</t>
  </si>
  <si>
    <t>I perioden 1980-2001 har det vært flere endringer i metode vedrørende kartlegging av helårsdrevne fartøy (fastsettelse av populasjonen for lønnsomhetsundersøkelsen). Det har også vært nødvendig å lempe på kriteriene til helårsdrift for utvalgte fartøygrupper, grunnet streng regulering av fisket, enkelte år.</t>
  </si>
  <si>
    <t>Fram til og med 2001 var kravet til helårsdrift minst 30 uker på fiske. Dette kravet var i tidsrommet 1998-2001 operasjonalisert ved 25 uker med levert fangst og kr 150 000 i fangstinntekt for fartøy i størrelsen 8-12,9 m st.l. og kr 250 000 for fartøy i størrelsen 13 m st.l. og over (1999). Fra og med 2002 har kravet til helårsdrift vært 7 måneder med levert fangst samt en fangstinntekt som avhenger av størrelsen på fartøyet. Kravet til fangstinntekt indeksreguleres hvert år etter prisutvikling for fisk.</t>
  </si>
  <si>
    <r>
      <t xml:space="preserve">I forbindelse med 2003-undersøkelsen ble det gjennomført store endringer i inndelingen av fartøygrupper. Hensikten var å tilpasse fartøygruppene i lønnsomhetsundersøkelsen til de gjeldende reguleringsgruppene i de norske fiskerier. Kriteriene for inndeling i de ulike fartøygruppene ble også endret i forbindelse med 2003-undersøkelsen. Fra og med 2003-undersøkelsen er fartøyene delt inn i fartøygrupper etter hvilke </t>
    </r>
    <r>
      <rPr>
        <u/>
        <sz val="10"/>
        <rFont val="Arial"/>
        <family val="2"/>
      </rPr>
      <t>fangstmuligheter</t>
    </r>
    <r>
      <rPr>
        <sz val="10"/>
        <rFont val="Arial"/>
        <family val="2"/>
      </rPr>
      <t xml:space="preserve"> fartøyene har. I tidligere undersøkelser er det </t>
    </r>
    <r>
      <rPr>
        <u/>
        <sz val="10"/>
        <rFont val="Arial"/>
        <family val="2"/>
      </rPr>
      <t>driften</t>
    </r>
    <r>
      <rPr>
        <sz val="10"/>
        <rFont val="Arial"/>
        <family val="2"/>
      </rPr>
      <t xml:space="preserve"> til fartøyene som har vært avgjørende for plassering i de ulike fartøygruppene.</t>
    </r>
  </si>
  <si>
    <t>Endring fra samfunnsøkonomisk perspektiv til bedriftsøkonomisk perspektiv</t>
  </si>
  <si>
    <t xml:space="preserve">Under Fiskeriavtalen mellom Staten og fiskerne var fokuset på resultatstørrelsen lønnsevne og en hadde dermed et samfunnsøkonomisk perspektiv i lønnsomhetsundersøkelsen. Etter at Fiskeriavtalen har opphørt, vil det etter Fiskeridirektoratets syn være mer naturlig at lønnsomhetsundersøkelsen for fiskefartøy har samme perspektivet som undersøkelser fra andre næringer og det som er gjeldende praksis ved utarbeidelse av regnskaper. Det er derfor etter hvert naturlig med en omlegging fra samfunnsøkonomisk perspektiv til bedriftsøkonomisk perspektiv i lønnsomhets-undersøkelsen for fiskefartøy.
Tradisjonelt har en i lønnsomhetsundersøkelsen for fiskeflåten tilstrebet mest mulig likebehandling (beregning) av verdier og avskrivninger på fartøy med utstyr og utelatelse av verdier på fisketillatelser. Fra og med 2008 vil undersøkelsen ha et bedriftsøkonomisk perspektiv der en benytter de verdier og avskrivninger på fartøy med utstyr som oppgis i regnskapene og en vil inkludere verdier på alle fisketillatelser som er oppgitt i regnskapene.
I forbindelse med omleggingen har en laget nye tidsserier basert på bedriftsøkonomiske perspektiv slik at alle størrelser som presenteres i denne tidsserien er basert på bedriftsøkonomisk perspektiv.
Når det gjelder resultatregnskapet medfører endringene i perspektiv størst konsekvenser for resultatene før 1994 da en hadde avskrivninger etter såkalt blandet prinsipp. Avskrivninger etter blandet prinsipp er en kombinasjon av avskrivninger av gjenanskaffelsesverdi og avskrivninger av bokført verdi. Avskrivninger etter blandet prinsipp vil være høyere enn bokførte avskrivninger. En endring fra samfunnsøkonomisk perspektiv til bedriftsøkonomisk perspektiv medfører derfor et klart skifte til høyere driftsmargin for perioden 1980-1993. Fra og med 1994 har en i undersøkelsen beregnet avskrivninger etter historisk kost. På aggregert nivå avviker beregnede avskrivninger etter historisk kost lite fra de reelle bokførte avskrivningene. Endringen av perspektiv i lønnsomhetsundersøkelsen vil derfor ha mindre innvirkning på størrelsene i resultatregnskapet fra og med 1994.
I forhold til balansen vil endringen i perspektiv medføre at alle oppgitte verdier på fisketillatelser tas med i eiendelene. Totalkapitalen vil dermed bli høyere og gi en lavere totalrentabilitet. Balansestørrelser vil kunne presenteres fra og med 2003.
I forbindelse med endring av perspektiv vil beregning av gjenanskaffelsesverdi, kalkulert rente på egenkapitalen og lønnsevne falle bort fra og med 2008-undersøkelsen.
</t>
  </si>
  <si>
    <t>Avgift innført med virkning fra og med 1. juli 2003. Forskrift av 30. juni 2003 om strukturavgift og strukturfond for kapasitetstilpasning av fiskeflåten. Innkrevd strukturavgift skal sammen med eventuelle midler fra staten tilføres Strukturfondet. Strukturfondet skal benyttes til kapasitetstilpasning i fiskeflåten. Avgiften trekkes over sluttseddel på samme grunnlag som produktavgift. Avgiften opphørte 01.07.2008.</t>
  </si>
  <si>
    <t>I ”Lov av 28. Juni 1957 om pensjonstrygd for fiskere”, fremgår det av § 19 at det skal betales en avgift av omsetning av fisk for å finansiere utgifter til pensjonstrygd for fiskere. Satsen for pensjonstrekket er 0,25 prosent av første¬hånds-omsetning (samme grunnlag som ved beregning av produktavgiften). Pensjonstrekket dekker deler av fiskernes pensjonskasse og gir fiskerne mulighet til å trappe ned fra 60 års alderen, såfremt det er opparbeidet rett til pensjon. De månedlige utbetalingene opphører når fisker fyller 67 år og får vanlig alderspensjon. Dersom en ikke mottar opplysninger om pensjonstrekk i innsendt skjema/regnskap, beregnes trekket slik at en har opplysninger om pensjonstrekk for alle fartøy som inngår i undersøkelsen.</t>
  </si>
  <si>
    <t xml:space="preserve">Som sosiale kostnader regnes pensjonskostnader, arbeidsgiveravgift og andre personalkostnader. </t>
  </si>
  <si>
    <t>Denne posten inneholder kostnader til vedlikehold, reparasjon m.m. av fartøyet (skrog med overbygg/innredning, motor, teknisk utrusting – elektronisk og hydraulisk utstyr, fabrikk- og fryseriutstyr) eventuelt redusert for mottatt erstatning. I forbindelse med 1992-undersøkelsen endret en prinsipp for kostnadsføring av vedlikeholdskostnader for fartøy. På grunn av at vedlikeholdskostnadene for fartøy kunne variere svært mye fra år til år, regnet en i tidligere undersøkelser et tre-års gjennomsnitt for vedlikeholdskostnader for fartøy. Fra og med 1992-undersøkelsen ble dette endret slik at en nå utgiftsfører disse kostnadene samme år som kostnaden påløper.</t>
  </si>
  <si>
    <t>Denne posten inneholder kostnader til vedlikehold, reparasjon, nyanskaffelse m.m. av redskap eventuelt redusert for mottatt erstatning. Fram til og med 1986-undersøkelsen ble kostnaden vedrørende vedlikehold/nyanskaffelse av nøter aktivert og avskrevet. Fra og med 1987-undersøkelsen er kostnadene vedrørende vedlikehold/nyanskaffelse av nøter utgiftsført samme år som kostnaden påløper.</t>
  </si>
  <si>
    <t>I denne posten inngår blant annet kostnader vedrørende leid arbeidshjelp, telefon, havneavgift og andre administrasjonskostnader.  Leiekostnad ved benyttelse av driftsordninger for fartøy under 28 meter (årene 2003-2007) og rederikvote for fartøy i størrelsen 28 meter største lengde og over vil også inngå her. Kostnader vedrørende kjøp av kvote inngår i denne posten for de årene dette har vært aktuelt.</t>
  </si>
  <si>
    <t>Proviant spesifiseres som egen post fra og med 1996-undersøkelsen. I tidligere undersøkelser er proviantkostnadene inkludert i posten "Arbeidsgodtgjørelse til mannskap".</t>
  </si>
  <si>
    <t>I fisket praktiseres det forskjellige avlønningssystemer alt etter hvilket fiske som drives, etter fartøystørrelse og hvor på kysten fartøyene hører hjemme. Det grunnleggende prinsipp er imidlertid prosent eller lottsystemet som går ut på at hver fisker har en bestemt prosent eller lott av delingsfangst (bruttofangst minus nærmere definerte felleskostnader). Denne prosentsatsen eller lotten kan variere alt etter om mannskapet eier redskap, holder proviant selv osv. Arbeidsgodtgjørelse til mannskap er en størrelse som gir uttrykk for den totale arbeidsgodtgjørelse til bemanningen om bord på fartøyet. Denne størrelsen omfatter således ikke bare ordinære mannskapslotter og prosenter, men også eventuelle hyrer og ekstralotter. Proviant er inkludert i arbeidsgodtgjørelse til mannskap i undersøkelser før 1996.</t>
  </si>
  <si>
    <t>Avskrivninger fartøy</t>
  </si>
  <si>
    <t>Avskrivninger på fartøy er bokførte avskrivninger hentet fra fartøyets regnskap/næringsoppgave. Avskrivningene i lønnomhetsundersøkelsen vil dermed være en blanding av lineære avskrivninger og saldoavskrivninger alt etter hvilket prinsipp som benyttes i regnskap og næringsoppgaver.</t>
  </si>
  <si>
    <t>Her inngår avskrivninger på deltakeradganger, enhetskvoter og strukturkvoter. Enhetskvoter og deltakeradganger, ved erverv av fartøy med deltakeradgang før 2005, er tidsbegrensede tillatelser som kan avskrives over tillatelsens levetid. Avskrivbare deltakeradganger avskrives lineært over fem år. I 2004 ble det innført strukturkvote i kystflåten. Fra 2005 ble en tilsvarende ordning innført i havfiskeflåten. Strukturkvote ble fra innføringstidspunktet sett på som en tidsubegrenset fisketillatelse som ikke var avskrivbar. I 2007 endret en imidlertid synet på varigheten til strukturkvotene. Strukturkvoter som er tildelt første gang før 2007 kan avskrives lineært over 25 år, regnet fra og med inntektsåret 2008. Strukturkvoter som er tildelt i 2007 eller senere, kan avskrives lineært over 20 år (fra inntektsåret 2008). Deltakeradganger, ved erverv av fartøy med deltakeradgang fra og med 2005, anses som tidsubegrensede og er dermed ikke avskrivbare. Konsesjoner anses også som tidsubegrensede.</t>
  </si>
  <si>
    <t>I denne posten inngår bokført verdi på fartøy med utstyr hentet fra fartøyets regnskap/næringsoppgave. Verdien på fiskefartøy vil dermed være en blanding av bokført verdi etter fradrag for lineære avskrivninger og bokført verdi etter fradrag for saldoavskrivninger.</t>
  </si>
  <si>
    <t>I denne posten inngår alle verdier på fisketillatelser som er oppgitt i fartøyets regnskap/næringsoppgave. Posten inkluderer dermed verdi på deltakeradganger, enhetskvote, strukturkvote og konsesjoner. Enhetskvoter og deltakeradganger, ved erverv av fartøy med deltakeradgang før 2005, er tidsbegrensede tillatelser som kan avskrives over tillatelsens levetid. Avskrivbare deltakeradganger avskrives lineært over fem år. I 2004 ble det innført strukturkvote i kystflåten. Fra 2005 ble en tilsvarende ordning innført i havfiskeflåten. Strukturkvote ble fra innføringstidspunktet sett på som en tidsubegrenset fisketillatelse som ikke var avskrivbar. I 2007 endret en imidlertid synet på varigheten til strukturkvotene. Strukturkvoter som er tildelt første gang før 2007 kan avskrives lineært over 25 år, regnet fra og med inntektsåret 2008. Strukturkvoter som er tildelt i 2007 eller senere, kan avskrives lineært over 20 år (fra inntektsåret 2008). Deltakeradganger, ved erverv av fartøy med deltakeradgang fra og med 2005, anses som tidsubegrensede og er dermed ikke avskrivbare. Konsesjoner anses også som tidsubegrensede.</t>
  </si>
  <si>
    <t>I andre varige driftsmidler inkluderes blant annet redskap, hjelpebåt, sjøbod, kai, transportmidler og langsiktige plasseringer i aksjer og andeler.</t>
  </si>
  <si>
    <t xml:space="preserve">Sum omløpsmidler består av kontanter, bankinnskudd, kortsiktig plassering av aksjer og andeler, varelager og beholdning av bunkers, proviant emballasje mv. </t>
  </si>
  <si>
    <t>Egenkapitalen er differansen mellom sum eiendeler og summen av kortsiktig og langsiktig gjeld.</t>
  </si>
  <si>
    <t>Fartøyenes kortsiktige gjeld (driftskreditt, leverandørgjeld, skyldig merverdi- og investeringsavgift osv.).</t>
  </si>
  <si>
    <t xml:space="preserve">Fartøyenes langsiktige gjeld (pantegjeld, utsatt skatt osv.). </t>
  </si>
  <si>
    <t>Sum egenkapital og gjeld er summen av "Egenkapital", "Kortsiktig gjeld" og "Langsiktig gjeld".</t>
  </si>
  <si>
    <t xml:space="preserve">Totalkapitalrentabilitet gir uttrykk for avkastningen til totalkapitalen i virksomheten (("Ordinært resultat før skatt"+"Diverse finanskostnader")*100%/Totalkapital). Totalkapitalen er lik "Sum eiendeler". </t>
  </si>
  <si>
    <t>Fartøyets driftstid. Driftsdøgn inkluderer forberedelser, landligge, døgn i sjøen og avslutning av fiske. For hvert fiske er driftstiden regnet fra og med den dag fartøyet begynte sesongen til og med den dag det avsluttet sesongen. Enkelte fartøy har isteden for dato for begynnelse og slutt av den enkelte sesong oppgitt "hele året" som driftstid. I samsvar med den praksis som Fiskeridirektoratet har benyttet i andre undersøkelser, har en, dersom ikke andre opplysninger har tilsagt noe annet, valgt å fastsette disse fartøyers driftstid til 330 dager (mot 300 i undersøkelsene før 1991). For enkelte fartøy har en fra og med 1997-undersøkelsen lagt til grunn leveringsdatoer i Fiskeridirektoratets Landings- og sluttseddelregister for beregning av antall driftsdøgn. Denne størrelsen presenteres ikke for årene 1997-2002. Det ble for disse årene ikke beregnet driftsdøgn for fartøy i størrelsen 8-12,9 meter største lengde.</t>
  </si>
  <si>
    <t>Antall fartøy i utvalg er antall fartøy som resultatene i lønnsomhetsundersøkelsen er basert på. Se "Merknader - metodiske endringer" vedrørende endring i utvalgsmetode.</t>
  </si>
  <si>
    <t>Undersøkelsen har gjennomgått flere metodiske endringer som kan ha betydning ved bruk av tallmaterialet for enkelte formål (se "Merknader - metodiske endringer")</t>
  </si>
  <si>
    <t>Kostnader til proviant</t>
  </si>
  <si>
    <t>Andre kostnader</t>
  </si>
  <si>
    <t>Finansinntekter</t>
  </si>
  <si>
    <t>Finanskostnader</t>
  </si>
  <si>
    <t>Andre anleggsmidler</t>
  </si>
  <si>
    <t>Sum anleggsmidler</t>
  </si>
  <si>
    <t>Andre forsikringer</t>
  </si>
  <si>
    <t>Endringer i populasjonen og grupperinger</t>
  </si>
  <si>
    <t>Her inngår kasko på fartøy. Fiskeriavtalen inneholdt på 1980-tallet og tidlig 1990-tallet et beløp til refundering av fartøyassuranse (kasko) og pakkeforsikring. I og med dette støttebeløps nære sammenheng med konkrete kostnadsposter har en korrigert disse kostnadspostene med den utbetalte støtte slik at beløpene på postene "Forsikring fartøy" og "Andre forsikringer" er nettobeløp for de årene denne ordningen gjelder.</t>
  </si>
  <si>
    <t>Andre forsikringer består av alle typer forsikringer vedrørende driften av fartøyet bortsett fra kasko på fartøy. Eksempel på hvilke forsikringer som inngår i denne kostnadsposten er pakkeforsikring, forsikring av redskap, fangstforsikring, ansvarsforsikring m.m. Fiskeriavtalen inneholdt på 1980-tallet og tidlig 1990-tallet et beløp til refundering av fartøyassuranse (kasko) og pakkeforsikring. I og med dette støttebeløps nære sammenheng med konkrete kostnadsposter har en korrigert disse kostnadspostene med den utbetalte støtte slik at beløpene på postene "Forsikring fartøy" og "Andre forsikringer" er nettobeløp for de årene denne ordningen gjelder.</t>
  </si>
  <si>
    <t>Sum anleggsmidler er summen av "Fiskefartøy", "Fisketillatelser" og "Andre anleggsmidler".</t>
  </si>
  <si>
    <t>Sum eiendeler er summen av anleggsmidler og omløpsmidler.</t>
  </si>
  <si>
    <t>Antall driftsdøgn</t>
  </si>
  <si>
    <t>Antall fartøy i populasjon. Kriteriene for fastsettelse av populasjonen er endret over tid, se "Merknader - metodiske endringer" vedrørende endringer i populasjonen.</t>
  </si>
  <si>
    <t>Driftsinntekter er summen av inntekter fra fiske og inntekter fra annen virksomhet. I posten inngår også tilfeldige inntekter som fartøyene kan ha hatt, i tillegg til eventuelle tilskudd og erstatninger. Større erstatninger er, i størst mulig grad, ført mot vedlikeholdskostnadene. Kostnadsreduserende driftstilskudd inngår i driftsinntektene for årene 1980-1986 og likviditetstilskudd inngår for årene 1988-1992.</t>
  </si>
  <si>
    <t>Nøkkeltall:</t>
  </si>
  <si>
    <t>Egenkapitalrentabilitet (%)</t>
  </si>
  <si>
    <t>Likviditetsgrad 1 (%)</t>
  </si>
  <si>
    <t>Egenkapitalandel (%)</t>
  </si>
  <si>
    <t xml:space="preserve">Finansieringsgrad 1 (%) </t>
  </si>
  <si>
    <t>Egenkapitalrentabilitet gir uttrykk for avkastningen på den kapitalen som eierne har skutt inn i virksomheten (Ordinært resultat før skatt*100%/Egenkapital). I enkelte av inndelingene i lønnsomhetsundersøkelsen vil egenkapitalen være negativ. I disse tilfellene beregnes ikke egenkapitalrentabiliteten.</t>
  </si>
  <si>
    <t>Dette nøkkeltallet sier noe om virksomhetens evne til å betale sine forpliktelser etter hvert som de forfaller (Omløpsmidler*100%/Kortsiktig gjeld).</t>
  </si>
  <si>
    <t>Egenkapitalandelen viser hvor stor andel av totalkapitalen/eiendelene som er finansiert med egne midler (Egenkapital*100%/Totalkapital).</t>
  </si>
  <si>
    <t>Nøkkeltallet sier noe om hvordan anleggsmidlene er finansiert (Anleggsmidler*100%/(Langsiktig gjeld+Egenkapital)). Dersom prosenten er mindre enn 100 indikerer dette at langsiktig gjeld og egenkapital fullt ut finansierer anleggsmidlene.</t>
  </si>
  <si>
    <t>Andel langsiktig gjeld (%)</t>
  </si>
  <si>
    <t>Andel kortsiktig gjeld (%)</t>
  </si>
  <si>
    <t>Andel langsiktig gjeld viser hvor stor andel av totalkapitalen/eiendelene som er finansiert med langsiktig gjeld 
(Langsiktig gjeld*100%/Totalkapital).</t>
  </si>
  <si>
    <t>Andel kortsiktig gjeld viser hvor stor andel av totalkapitalen/eiendelene som er finansiert med kortsiktig gjeld 
(Kortsiktig gjeld*100%/Totalkapital).</t>
  </si>
  <si>
    <t xml:space="preserve">Det er i 2009 undersøkelsen foretatt endringer i forhold til kriteriene for utvelging av fartøy til populasjonen. En har valgt å gå bort fra kravet om driftstid, slik at det fra og med 2009 undersøkelsen kun er knyttet krav til fangstinntekt. Kravet til fangstinntekt avhenger av fartøyets størrelse. Dette innebærer at en ikke lenger kan bruke begrepet ”helårsdrevne fartøy” om populasjonen i lønnsomhetsundersøkelsen. 
Fram til og med 2008 undersøkelsen har det vært en nedre lengdegrense for fartøyets størrelse på 8 meter største lengde. Fra og med 2009 er ikke nedre grense for fartøyets største lengde benyttet ved utvelgelse av populasjonen.
Det er i 2009 undersøkelsen gjort endringer i inndelingen av fartøygrupper og lengdegrupper. Den geografiske inndelingen faller bort fra og med 2009 undersøkelsen.
En har fra og med 2009 undersøkelsen valgt å redusere utvalget i forhold til tidligere år. En følge av reduksjonen i utvalget er at de verdiene fartøyeier oppgir for det enkelte fartøy vil få større betydning for resultatet enn tidligere. Dette er spesielt aktuelt på fartøygruppenivå der utvalget er lavere enn for sammenstillinger på høyere nivå (f. eks. for størrelsesgrupper og totalt). </t>
  </si>
  <si>
    <t>Oppdatert per 01.11.2012</t>
  </si>
  <si>
    <t>1985/1998/2003/2007-2011</t>
  </si>
  <si>
    <t>Fartøy med fjernfisketillatelse er fra og med 2011 ikke med i populasjonen, selv om disse i utgangspunktet skulle oppfylle kravet til fangstinntekt. Fartøyene inngikk før 2011 i fartøygruppe 8 "Diverse trålere (Fiske etter sei, vassild, flatfisk m.m.)". I inndelinger etter største lengde var fartøyene plassert i størrelsesgruppen "28 meter største lengde og over".</t>
  </si>
  <si>
    <t>Fartøygruppe 008  Diverse trålere (Fiske etter sei, vassild, flatfisk m.m.) - Avsluttet tidsserie</t>
  </si>
  <si>
    <t xml:space="preserve">Fartøygruppe 006 Torsketrålere/Reketrålere - Avsluttet tidsserie </t>
  </si>
  <si>
    <t>Offisiell statistikk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</si>
</sst>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_ * #,##0.00_ ;_ * \-#,##0.00_ ;_ * &quot;-&quot;??_ ;_ @_ "/>
    <numFmt numFmtId="165" formatCode="0.0"/>
    <numFmt numFmtId="166" formatCode="#,##0.0;[Red]\-#,##0.0"/>
    <numFmt numFmtId="167" formatCode="###,###,##0;[Red]\-###,###,##0"/>
  </numFmts>
  <fonts count="18" x14ac:knownFonts="1">
    <font>
      <sz val="10"/>
      <name val="Arial"/>
    </font>
    <font>
      <sz val="11"/>
      <color theme="1"/>
      <name val="Calibri"/>
      <family val="2"/>
      <scheme val="minor"/>
    </font>
    <font>
      <sz val="10"/>
      <name val="Arial"/>
      <family val="2"/>
    </font>
    <font>
      <sz val="8"/>
      <name val="Arial"/>
      <family val="2"/>
    </font>
    <font>
      <b/>
      <sz val="12"/>
      <name val="Arial"/>
      <family val="2"/>
    </font>
    <font>
      <b/>
      <sz val="9"/>
      <name val="Arial"/>
      <family val="2"/>
    </font>
    <font>
      <sz val="9"/>
      <name val="Arial"/>
      <family val="2"/>
    </font>
    <font>
      <sz val="8"/>
      <name val="Arial"/>
      <family val="2"/>
    </font>
    <font>
      <b/>
      <sz val="10"/>
      <name val="Arial"/>
      <family val="2"/>
    </font>
    <font>
      <b/>
      <sz val="14"/>
      <name val="Arial"/>
      <family val="2"/>
    </font>
    <font>
      <sz val="10"/>
      <name val="Arial"/>
      <family val="2"/>
    </font>
    <font>
      <sz val="10"/>
      <name val="Arial"/>
      <family val="2"/>
    </font>
    <font>
      <u/>
      <sz val="10"/>
      <name val="Arial"/>
      <family val="2"/>
    </font>
    <font>
      <b/>
      <sz val="10"/>
      <color indexed="10"/>
      <name val="Arial"/>
      <family val="2"/>
    </font>
    <font>
      <sz val="8"/>
      <name val="Times New Roman"/>
      <family val="1"/>
    </font>
    <font>
      <sz val="10"/>
      <color rgb="FFFF0000"/>
      <name val="Arial"/>
      <family val="2"/>
    </font>
    <font>
      <sz val="10"/>
      <color theme="1"/>
      <name val="Arial"/>
      <family val="2"/>
    </font>
    <font>
      <sz val="12"/>
      <color rgb="FF23AEB4"/>
      <name val="Arial"/>
      <family val="2"/>
    </font>
  </fonts>
  <fills count="2">
    <fill>
      <patternFill patternType="none"/>
    </fill>
    <fill>
      <patternFill patternType="gray125"/>
    </fill>
  </fills>
  <borders count="22">
    <border>
      <left/>
      <right/>
      <top/>
      <bottom/>
      <diagonal/>
    </border>
    <border>
      <left/>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
    <xf numFmtId="0" fontId="0" fillId="0" borderId="0"/>
    <xf numFmtId="0" fontId="2" fillId="0" borderId="0"/>
    <xf numFmtId="164" fontId="2" fillId="0" borderId="0" applyFont="0" applyFill="0" applyBorder="0" applyAlignment="0" applyProtection="0"/>
    <xf numFmtId="164" fontId="1" fillId="0" borderId="0" applyFont="0" applyFill="0" applyBorder="0" applyAlignment="0" applyProtection="0"/>
  </cellStyleXfs>
  <cellXfs count="96">
    <xf numFmtId="0" fontId="0" fillId="0" borderId="0" xfId="0"/>
    <xf numFmtId="0" fontId="4" fillId="0" borderId="0" xfId="0" applyFont="1"/>
    <xf numFmtId="0" fontId="5" fillId="0" borderId="0" xfId="0" applyFont="1"/>
    <xf numFmtId="0" fontId="6" fillId="0" borderId="0" xfId="0" applyFont="1"/>
    <xf numFmtId="0" fontId="7" fillId="0" borderId="0" xfId="0" applyFont="1"/>
    <xf numFmtId="0" fontId="0" fillId="0" borderId="0" xfId="0" applyBorder="1"/>
    <xf numFmtId="3" fontId="0" fillId="0" borderId="0" xfId="0" applyNumberFormat="1"/>
    <xf numFmtId="0" fontId="3" fillId="0" borderId="0" xfId="0" applyFont="1"/>
    <xf numFmtId="0" fontId="8" fillId="0" borderId="0" xfId="0" applyFont="1"/>
    <xf numFmtId="0" fontId="9" fillId="0" borderId="0" xfId="0" applyFont="1"/>
    <xf numFmtId="0" fontId="10" fillId="0" borderId="0" xfId="0" applyFont="1"/>
    <xf numFmtId="0" fontId="11" fillId="0" borderId="0" xfId="0" applyFont="1"/>
    <xf numFmtId="0" fontId="11" fillId="0" borderId="0" xfId="0" applyFont="1" applyBorder="1"/>
    <xf numFmtId="3" fontId="8" fillId="0" borderId="0" xfId="0" applyNumberFormat="1" applyFont="1" applyBorder="1" applyAlignment="1">
      <alignment horizontal="center"/>
    </xf>
    <xf numFmtId="3" fontId="10" fillId="0" borderId="0" xfId="0" applyNumberFormat="1" applyFont="1" applyAlignment="1">
      <alignment horizontal="right"/>
    </xf>
    <xf numFmtId="3" fontId="10" fillId="0" borderId="1" xfId="2" applyNumberFormat="1" applyFont="1" applyBorder="1"/>
    <xf numFmtId="3" fontId="11" fillId="0" borderId="0" xfId="0" applyNumberFormat="1" applyFont="1"/>
    <xf numFmtId="0" fontId="8" fillId="0" borderId="0" xfId="0" applyFont="1" applyBorder="1"/>
    <xf numFmtId="0" fontId="8" fillId="0" borderId="2" xfId="0" applyFont="1" applyBorder="1" applyAlignment="1">
      <alignment horizontal="center"/>
    </xf>
    <xf numFmtId="3" fontId="10" fillId="0" borderId="0" xfId="0" applyNumberFormat="1" applyFont="1" applyAlignment="1">
      <alignment vertical="top"/>
    </xf>
    <xf numFmtId="1" fontId="0" fillId="0" borderId="0" xfId="0" applyNumberFormat="1"/>
    <xf numFmtId="3" fontId="2" fillId="0" borderId="0" xfId="0" applyNumberFormat="1" applyFont="1" applyAlignment="1">
      <alignment vertical="top"/>
    </xf>
    <xf numFmtId="0" fontId="2" fillId="0" borderId="0" xfId="0" applyFont="1"/>
    <xf numFmtId="1" fontId="8" fillId="0" borderId="0" xfId="0" applyNumberFormat="1" applyFont="1" applyAlignment="1">
      <alignment horizontal="left"/>
    </xf>
    <xf numFmtId="0" fontId="9" fillId="0" borderId="0" xfId="1" applyFont="1"/>
    <xf numFmtId="0" fontId="2" fillId="0" borderId="0" xfId="1"/>
    <xf numFmtId="0" fontId="4" fillId="0" borderId="0" xfId="1" applyFont="1"/>
    <xf numFmtId="0" fontId="2" fillId="0" borderId="0" xfId="1" applyFont="1"/>
    <xf numFmtId="0" fontId="8" fillId="0" borderId="0" xfId="1" applyFont="1"/>
    <xf numFmtId="0" fontId="8" fillId="0" borderId="3" xfId="1" applyFont="1" applyBorder="1" applyAlignment="1">
      <alignment vertical="top"/>
    </xf>
    <xf numFmtId="0" fontId="2" fillId="0" borderId="4" xfId="1" applyBorder="1" applyAlignment="1">
      <alignment vertical="top" wrapText="1"/>
    </xf>
    <xf numFmtId="0" fontId="8" fillId="0" borderId="5" xfId="1" applyFont="1" applyBorder="1" applyAlignment="1">
      <alignment horizontal="right" vertical="top"/>
    </xf>
    <xf numFmtId="0" fontId="2" fillId="0" borderId="6" xfId="1" applyBorder="1" applyAlignment="1">
      <alignment vertical="top"/>
    </xf>
    <xf numFmtId="1" fontId="8" fillId="0" borderId="5" xfId="1" applyNumberFormat="1" applyFont="1" applyBorder="1" applyAlignment="1">
      <alignment vertical="top"/>
    </xf>
    <xf numFmtId="0" fontId="2" fillId="0" borderId="0" xfId="1" applyAlignment="1">
      <alignment wrapText="1"/>
    </xf>
    <xf numFmtId="0" fontId="8" fillId="0" borderId="5" xfId="1" applyFont="1" applyBorder="1" applyAlignment="1">
      <alignment vertical="top"/>
    </xf>
    <xf numFmtId="0" fontId="14" fillId="0" borderId="0" xfId="1" applyFont="1"/>
    <xf numFmtId="0" fontId="13" fillId="0" borderId="0" xfId="1" applyFont="1"/>
    <xf numFmtId="3" fontId="2" fillId="0" borderId="0" xfId="1" applyNumberFormat="1" applyFont="1" applyAlignment="1">
      <alignment vertical="top"/>
    </xf>
    <xf numFmtId="3" fontId="8" fillId="0" borderId="1" xfId="2" applyNumberFormat="1" applyFont="1" applyBorder="1"/>
    <xf numFmtId="3" fontId="8" fillId="0" borderId="2" xfId="0" applyNumberFormat="1" applyFont="1" applyBorder="1"/>
    <xf numFmtId="3" fontId="8" fillId="0" borderId="1" xfId="0" applyNumberFormat="1" applyFont="1" applyBorder="1"/>
    <xf numFmtId="3" fontId="8" fillId="0" borderId="0" xfId="0" applyNumberFormat="1" applyFont="1" applyAlignment="1">
      <alignment vertical="top"/>
    </xf>
    <xf numFmtId="167" fontId="8" fillId="0" borderId="0" xfId="2" applyNumberFormat="1" applyFont="1"/>
    <xf numFmtId="0" fontId="8" fillId="0" borderId="7" xfId="0" applyFont="1" applyBorder="1" applyAlignment="1">
      <alignment vertical="top"/>
    </xf>
    <xf numFmtId="0" fontId="2" fillId="0" borderId="6" xfId="1" applyFont="1" applyBorder="1" applyAlignment="1">
      <alignment vertical="top" wrapText="1"/>
    </xf>
    <xf numFmtId="0" fontId="8" fillId="0" borderId="3" xfId="0" applyFont="1" applyBorder="1" applyAlignment="1">
      <alignment vertical="top"/>
    </xf>
    <xf numFmtId="0" fontId="8" fillId="0" borderId="5" xfId="0" applyFont="1" applyBorder="1" applyAlignment="1">
      <alignment vertical="top"/>
    </xf>
    <xf numFmtId="0" fontId="8" fillId="0" borderId="10" xfId="0" applyFont="1" applyBorder="1" applyAlignment="1">
      <alignment vertical="top"/>
    </xf>
    <xf numFmtId="0" fontId="15" fillId="0" borderId="0" xfId="0" applyFont="1"/>
    <xf numFmtId="0" fontId="0" fillId="0" borderId="5" xfId="0" applyBorder="1" applyAlignment="1">
      <alignment vertical="top"/>
    </xf>
    <xf numFmtId="0" fontId="12" fillId="0" borderId="0" xfId="0" applyFont="1"/>
    <xf numFmtId="3" fontId="8" fillId="0" borderId="0" xfId="0" applyNumberFormat="1" applyFont="1" applyBorder="1"/>
    <xf numFmtId="166" fontId="2" fillId="0" borderId="0" xfId="0" applyNumberFormat="1" applyFont="1"/>
    <xf numFmtId="165" fontId="2" fillId="0" borderId="0" xfId="0" applyNumberFormat="1" applyFont="1"/>
    <xf numFmtId="3" fontId="2" fillId="0" borderId="0" xfId="1" applyNumberFormat="1" applyFont="1" applyFill="1" applyAlignment="1">
      <alignment vertical="top"/>
    </xf>
    <xf numFmtId="0" fontId="2" fillId="0" borderId="6" xfId="0" applyFont="1" applyBorder="1" applyAlignment="1">
      <alignment vertical="top" wrapText="1"/>
    </xf>
    <xf numFmtId="166" fontId="8" fillId="0" borderId="5" xfId="0" applyNumberFormat="1" applyFont="1" applyBorder="1" applyAlignment="1">
      <alignment vertical="top"/>
    </xf>
    <xf numFmtId="0" fontId="8" fillId="0" borderId="8" xfId="0" applyFont="1" applyFill="1" applyBorder="1" applyAlignment="1">
      <alignment vertical="top"/>
    </xf>
    <xf numFmtId="0" fontId="0" fillId="0" borderId="9" xfId="0" applyBorder="1" applyAlignment="1">
      <alignment vertical="top"/>
    </xf>
    <xf numFmtId="0" fontId="0" fillId="0" borderId="13" xfId="0" applyBorder="1" applyAlignment="1">
      <alignment horizontal="left" wrapText="1"/>
    </xf>
    <xf numFmtId="0" fontId="0" fillId="0" borderId="14" xfId="0" applyBorder="1" applyAlignment="1">
      <alignment horizontal="left" wrapText="1"/>
    </xf>
    <xf numFmtId="0" fontId="0" fillId="0" borderId="15" xfId="0" applyBorder="1" applyAlignment="1">
      <alignment horizontal="left" wrapText="1"/>
    </xf>
    <xf numFmtId="0" fontId="2" fillId="0" borderId="20" xfId="0" applyFont="1" applyBorder="1" applyAlignment="1">
      <alignment horizontal="left" vertical="top" wrapText="1"/>
    </xf>
    <xf numFmtId="0" fontId="2" fillId="0" borderId="2" xfId="0" applyFont="1" applyBorder="1" applyAlignment="1">
      <alignment horizontal="left" vertical="top" wrapText="1"/>
    </xf>
    <xf numFmtId="0" fontId="2" fillId="0" borderId="21" xfId="0" applyFont="1" applyBorder="1" applyAlignment="1">
      <alignment horizontal="left" vertical="top" wrapText="1"/>
    </xf>
    <xf numFmtId="0" fontId="2" fillId="0" borderId="4" xfId="1" applyBorder="1" applyAlignment="1">
      <alignment vertical="top" wrapText="1"/>
    </xf>
    <xf numFmtId="0" fontId="2" fillId="0" borderId="11" xfId="1" applyBorder="1" applyAlignment="1">
      <alignment vertical="top" wrapText="1"/>
    </xf>
    <xf numFmtId="0" fontId="2" fillId="0" borderId="6" xfId="1" applyBorder="1" applyAlignment="1">
      <alignment vertical="top" wrapText="1"/>
    </xf>
    <xf numFmtId="0" fontId="2" fillId="0" borderId="12" xfId="1" applyBorder="1" applyAlignment="1">
      <alignment vertical="top" wrapText="1"/>
    </xf>
    <xf numFmtId="0" fontId="2" fillId="0" borderId="20" xfId="1" applyFont="1" applyBorder="1" applyAlignment="1">
      <alignment vertical="top" wrapText="1"/>
    </xf>
    <xf numFmtId="0" fontId="2" fillId="0" borderId="2" xfId="1" applyBorder="1" applyAlignment="1">
      <alignment vertical="top" wrapText="1"/>
    </xf>
    <xf numFmtId="0" fontId="2" fillId="0" borderId="21" xfId="1" applyBorder="1" applyAlignment="1">
      <alignment vertical="top" wrapText="1"/>
    </xf>
    <xf numFmtId="0" fontId="2" fillId="0" borderId="4" xfId="0" applyFont="1" applyBorder="1" applyAlignment="1">
      <alignment vertical="top" wrapText="1"/>
    </xf>
    <xf numFmtId="0" fontId="2" fillId="0" borderId="11" xfId="0" applyFont="1" applyBorder="1" applyAlignment="1">
      <alignment vertical="top" wrapText="1"/>
    </xf>
    <xf numFmtId="0" fontId="0" fillId="0" borderId="6" xfId="0" applyBorder="1" applyAlignment="1">
      <alignment vertical="top" wrapText="1"/>
    </xf>
    <xf numFmtId="0" fontId="0" fillId="0" borderId="12" xfId="0" applyBorder="1" applyAlignment="1">
      <alignment vertical="top" wrapText="1"/>
    </xf>
    <xf numFmtId="0" fontId="0" fillId="0" borderId="16" xfId="0" applyBorder="1" applyAlignment="1">
      <alignment vertical="top" wrapText="1"/>
    </xf>
    <xf numFmtId="0" fontId="0" fillId="0" borderId="17" xfId="0" applyBorder="1" applyAlignment="1">
      <alignment vertical="top" wrapText="1"/>
    </xf>
    <xf numFmtId="0" fontId="2" fillId="0" borderId="6" xfId="0" applyFont="1" applyBorder="1" applyAlignment="1">
      <alignment vertical="top" wrapText="1"/>
    </xf>
    <xf numFmtId="0" fontId="2" fillId="0" borderId="12" xfId="0" applyFont="1" applyBorder="1" applyAlignment="1">
      <alignment vertical="top" wrapText="1"/>
    </xf>
    <xf numFmtId="0" fontId="16" fillId="0" borderId="20" xfId="0" applyFont="1" applyBorder="1" applyAlignment="1">
      <alignment horizontal="left" vertical="top" wrapText="1"/>
    </xf>
    <xf numFmtId="0" fontId="16" fillId="0" borderId="2" xfId="0" applyFont="1" applyBorder="1" applyAlignment="1">
      <alignment horizontal="left" vertical="top" wrapText="1"/>
    </xf>
    <xf numFmtId="0" fontId="16" fillId="0" borderId="21" xfId="0" applyFont="1" applyBorder="1" applyAlignment="1">
      <alignment horizontal="left" vertical="top" wrapText="1"/>
    </xf>
    <xf numFmtId="0" fontId="2" fillId="0" borderId="16" xfId="0" applyFont="1" applyBorder="1" applyAlignment="1">
      <alignment vertical="top" wrapText="1"/>
    </xf>
    <xf numFmtId="0" fontId="2" fillId="0" borderId="17" xfId="0" applyFont="1" applyBorder="1" applyAlignment="1">
      <alignment vertical="top" wrapText="1"/>
    </xf>
    <xf numFmtId="0" fontId="2" fillId="0" borderId="18" xfId="0" applyFont="1" applyBorder="1" applyAlignment="1">
      <alignment vertical="top" wrapText="1"/>
    </xf>
    <xf numFmtId="0" fontId="0" fillId="0" borderId="18" xfId="0" applyBorder="1" applyAlignment="1">
      <alignment vertical="top" wrapText="1"/>
    </xf>
    <xf numFmtId="0" fontId="0" fillId="0" borderId="19" xfId="0" applyBorder="1" applyAlignment="1">
      <alignment vertical="top" wrapText="1"/>
    </xf>
    <xf numFmtId="0" fontId="2" fillId="0" borderId="20" xfId="0" applyFont="1" applyBorder="1" applyAlignment="1">
      <alignment horizontal="center" vertical="top" wrapText="1"/>
    </xf>
    <xf numFmtId="0" fontId="2" fillId="0" borderId="2" xfId="0" applyFont="1" applyBorder="1" applyAlignment="1">
      <alignment horizontal="center" vertical="top" wrapText="1"/>
    </xf>
    <xf numFmtId="0" fontId="2" fillId="0" borderId="21" xfId="0" applyFont="1" applyBorder="1" applyAlignment="1">
      <alignment horizontal="center" vertical="top" wrapText="1"/>
    </xf>
    <xf numFmtId="0" fontId="16" fillId="0" borderId="20" xfId="0" applyNumberFormat="1" applyFont="1" applyBorder="1" applyAlignment="1" applyProtection="1">
      <alignment horizontal="left" vertical="top" wrapText="1"/>
      <protection locked="0"/>
    </xf>
    <xf numFmtId="0" fontId="16" fillId="0" borderId="2" xfId="0" applyNumberFormat="1" applyFont="1" applyBorder="1" applyAlignment="1" applyProtection="1">
      <alignment horizontal="left" vertical="top" wrapText="1"/>
      <protection locked="0"/>
    </xf>
    <xf numFmtId="0" fontId="16" fillId="0" borderId="21" xfId="0" applyNumberFormat="1" applyFont="1" applyBorder="1" applyAlignment="1" applyProtection="1">
      <alignment horizontal="left" vertical="top" wrapText="1"/>
      <protection locked="0"/>
    </xf>
    <xf numFmtId="0" fontId="17" fillId="0" borderId="0" xfId="0" applyFont="1" applyAlignment="1">
      <alignment horizontal="left"/>
    </xf>
  </cellXfs>
  <cellStyles count="4">
    <cellStyle name="Komma" xfId="2" builtinId="3"/>
    <cellStyle name="Normal" xfId="0" builtinId="0"/>
    <cellStyle name="Normal 2" xfId="1"/>
    <cellStyle name="Tusenskille 2"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L77"/>
  <sheetViews>
    <sheetView tabSelected="1" workbookViewId="0"/>
  </sheetViews>
  <sheetFormatPr baseColWidth="10" defaultColWidth="9.1796875" defaultRowHeight="12.5" x14ac:dyDescent="0.25"/>
  <cols>
    <col min="1" max="1" width="32.81640625" customWidth="1"/>
    <col min="2" max="12" width="11.26953125" customWidth="1"/>
    <col min="13" max="13" width="11.1796875" bestFit="1" customWidth="1"/>
    <col min="14" max="14" width="11.1796875" customWidth="1"/>
    <col min="15" max="15" width="11.1796875" bestFit="1" customWidth="1"/>
  </cols>
  <sheetData>
    <row r="1" spans="1:142" ht="18" x14ac:dyDescent="0.4">
      <c r="A1" s="9" t="s">
        <v>15</v>
      </c>
      <c r="B1" s="2"/>
      <c r="C1" s="2"/>
      <c r="D1" s="2"/>
      <c r="E1" s="2"/>
      <c r="F1" s="2"/>
      <c r="G1" s="2"/>
      <c r="H1" s="2"/>
      <c r="I1" s="2"/>
      <c r="J1" s="2"/>
      <c r="K1" s="2"/>
    </row>
    <row r="2" spans="1:142" x14ac:dyDescent="0.25">
      <c r="B2" s="3"/>
      <c r="C2" s="3"/>
      <c r="D2" s="3"/>
      <c r="E2" s="3"/>
      <c r="F2" s="3"/>
      <c r="G2" s="3"/>
      <c r="H2" s="3"/>
      <c r="I2" s="3"/>
      <c r="J2" s="3"/>
      <c r="K2" s="3"/>
    </row>
    <row r="3" spans="1:142" ht="15.5" x14ac:dyDescent="0.35">
      <c r="A3" s="1" t="s">
        <v>55</v>
      </c>
      <c r="B3" s="3"/>
      <c r="C3" s="3"/>
      <c r="D3" s="3"/>
      <c r="E3" s="3"/>
      <c r="F3" s="3"/>
      <c r="G3" s="3"/>
      <c r="H3" s="3"/>
      <c r="I3" s="3"/>
      <c r="J3" s="3"/>
      <c r="K3" s="3"/>
    </row>
    <row r="4" spans="1:142" ht="15.5" x14ac:dyDescent="0.35">
      <c r="A4" s="95" t="s">
        <v>127</v>
      </c>
      <c r="B4" s="3"/>
      <c r="C4" s="3"/>
      <c r="D4" s="3"/>
      <c r="E4" s="3"/>
      <c r="F4" s="3"/>
      <c r="G4" s="3"/>
      <c r="H4" s="3"/>
      <c r="I4" s="3"/>
      <c r="J4" s="3"/>
      <c r="K4" s="3"/>
    </row>
    <row r="5" spans="1:142" x14ac:dyDescent="0.25">
      <c r="B5" s="3"/>
      <c r="C5" s="3"/>
      <c r="D5" s="3"/>
      <c r="E5" s="3"/>
      <c r="F5" s="3"/>
      <c r="G5" s="3"/>
      <c r="H5" s="3"/>
      <c r="I5" s="3"/>
      <c r="J5" s="3"/>
      <c r="K5" s="3"/>
    </row>
    <row r="6" spans="1:142" ht="15.5" x14ac:dyDescent="0.35">
      <c r="A6" s="1" t="s">
        <v>126</v>
      </c>
      <c r="B6" s="3"/>
      <c r="C6" s="3"/>
      <c r="D6" s="3"/>
      <c r="E6" s="3"/>
      <c r="F6" s="3"/>
      <c r="G6" s="3"/>
      <c r="H6" s="3"/>
      <c r="I6" s="3"/>
      <c r="J6" s="3"/>
      <c r="K6" s="3"/>
    </row>
    <row r="7" spans="1:142" x14ac:dyDescent="0.25">
      <c r="A7" s="10"/>
      <c r="B7" s="3"/>
      <c r="C7" s="3"/>
      <c r="D7" s="3"/>
      <c r="E7" s="3"/>
      <c r="F7" s="3"/>
      <c r="G7" s="3"/>
      <c r="H7" s="3"/>
      <c r="I7" s="3"/>
      <c r="J7" s="3"/>
      <c r="K7" s="3"/>
    </row>
    <row r="8" spans="1:142" ht="13" x14ac:dyDescent="0.3">
      <c r="A8" s="8" t="s">
        <v>17</v>
      </c>
      <c r="B8" s="3"/>
      <c r="C8" s="3"/>
      <c r="D8" s="3"/>
      <c r="E8" s="3"/>
      <c r="F8" s="3"/>
      <c r="G8" s="3"/>
      <c r="H8" s="3"/>
      <c r="I8" s="3"/>
      <c r="J8" s="3"/>
      <c r="K8" s="3"/>
    </row>
    <row r="9" spans="1:142" ht="13" x14ac:dyDescent="0.3">
      <c r="A9" s="8" t="s">
        <v>18</v>
      </c>
      <c r="B9" s="3"/>
      <c r="C9" s="3"/>
      <c r="D9" s="3"/>
      <c r="E9" s="3"/>
      <c r="F9" s="3"/>
      <c r="G9" s="3"/>
      <c r="H9" s="3"/>
      <c r="I9" s="3"/>
      <c r="J9" s="3"/>
      <c r="K9" s="3"/>
    </row>
    <row r="10" spans="1:142" ht="13" x14ac:dyDescent="0.3">
      <c r="A10" s="8" t="s">
        <v>122</v>
      </c>
      <c r="B10" s="3"/>
      <c r="C10" s="3"/>
      <c r="D10" s="3"/>
      <c r="E10" s="3"/>
      <c r="F10" s="3"/>
      <c r="G10" s="3"/>
      <c r="H10" s="3"/>
      <c r="I10" s="3"/>
      <c r="J10" s="3"/>
      <c r="K10" s="3"/>
    </row>
    <row r="11" spans="1:142" s="36" customFormat="1" ht="13" x14ac:dyDescent="0.3">
      <c r="A11" s="37" t="s">
        <v>92</v>
      </c>
      <c r="I11" s="27"/>
    </row>
    <row r="12" spans="1:142" x14ac:dyDescent="0.25">
      <c r="A12" s="3"/>
      <c r="B12" s="3"/>
      <c r="C12" s="3"/>
      <c r="D12" s="3"/>
      <c r="E12" s="3"/>
      <c r="F12" s="3"/>
      <c r="G12" s="3"/>
      <c r="H12" s="3"/>
      <c r="I12" s="3"/>
      <c r="J12" s="3"/>
      <c r="K12" s="3"/>
    </row>
    <row r="13" spans="1:142" ht="13" x14ac:dyDescent="0.3">
      <c r="A13" s="23" t="s">
        <v>16</v>
      </c>
      <c r="B13" s="18">
        <v>1998</v>
      </c>
      <c r="C13" s="18">
        <v>1999</v>
      </c>
      <c r="D13" s="18">
        <v>2000</v>
      </c>
      <c r="E13" s="18">
        <v>2001</v>
      </c>
      <c r="F13" s="18">
        <v>2002</v>
      </c>
      <c r="G13" s="18">
        <v>2003</v>
      </c>
      <c r="H13" s="18">
        <v>2004</v>
      </c>
      <c r="I13" s="18">
        <v>2005</v>
      </c>
      <c r="J13" s="18">
        <v>2006</v>
      </c>
      <c r="K13" s="18">
        <v>2007</v>
      </c>
      <c r="L13" s="18">
        <v>2008</v>
      </c>
      <c r="M13" s="18">
        <v>2009</v>
      </c>
      <c r="N13" s="18">
        <v>2010</v>
      </c>
      <c r="O13" s="18">
        <v>2011</v>
      </c>
      <c r="P13" s="5"/>
      <c r="Q13" s="5"/>
      <c r="R13" s="5"/>
      <c r="S13" s="5"/>
      <c r="T13" s="5"/>
      <c r="U13" s="5"/>
      <c r="V13" s="5"/>
      <c r="W13" s="5"/>
      <c r="X13" s="5"/>
      <c r="Y13" s="5"/>
      <c r="Z13" s="5"/>
      <c r="AA13" s="5"/>
      <c r="AB13" s="5"/>
      <c r="AC13" s="5"/>
      <c r="AD13" s="5"/>
      <c r="AE13" s="5"/>
      <c r="AF13" s="5"/>
      <c r="AG13" s="5"/>
      <c r="AH13" s="5"/>
      <c r="AI13" s="5"/>
      <c r="AJ13" s="5"/>
      <c r="AK13" s="5"/>
      <c r="AL13" s="5"/>
      <c r="AM13" s="5"/>
      <c r="AN13" s="5"/>
      <c r="AO13" s="5"/>
      <c r="AP13" s="5"/>
      <c r="AQ13" s="5"/>
      <c r="AR13" s="5"/>
      <c r="AS13" s="5"/>
      <c r="AT13" s="5"/>
      <c r="AU13" s="5"/>
      <c r="AV13" s="5"/>
      <c r="AW13" s="5"/>
      <c r="AX13" s="5"/>
      <c r="AY13" s="5"/>
      <c r="AZ13" s="5"/>
      <c r="BA13" s="5"/>
      <c r="BB13" s="5"/>
      <c r="BC13" s="5"/>
      <c r="BD13" s="5"/>
      <c r="BE13" s="5"/>
      <c r="BF13" s="5"/>
      <c r="BG13" s="5"/>
      <c r="BH13" s="5"/>
      <c r="BI13" s="5"/>
      <c r="BJ13" s="5"/>
      <c r="BK13" s="5"/>
      <c r="BL13" s="5"/>
      <c r="BM13" s="5"/>
      <c r="BN13" s="5"/>
      <c r="BO13" s="5"/>
      <c r="BP13" s="5"/>
      <c r="BQ13" s="5"/>
      <c r="BR13" s="5"/>
      <c r="BS13" s="5"/>
      <c r="BT13" s="5"/>
      <c r="BU13" s="5"/>
      <c r="BV13" s="5"/>
      <c r="BW13" s="5"/>
      <c r="BX13" s="5"/>
      <c r="BY13" s="5"/>
      <c r="BZ13" s="5"/>
      <c r="CA13" s="5"/>
      <c r="CB13" s="5"/>
      <c r="CC13" s="5"/>
      <c r="CD13" s="5"/>
      <c r="CE13" s="5"/>
      <c r="CF13" s="5"/>
      <c r="CG13" s="5"/>
      <c r="CH13" s="5"/>
      <c r="CI13" s="5"/>
      <c r="CJ13" s="5"/>
      <c r="CK13" s="5"/>
      <c r="CL13" s="5"/>
      <c r="CM13" s="5"/>
      <c r="CN13" s="5"/>
      <c r="CO13" s="5"/>
      <c r="CP13" s="5"/>
      <c r="CQ13" s="5"/>
      <c r="CR13" s="5"/>
      <c r="CS13" s="5"/>
      <c r="CT13" s="5"/>
      <c r="CU13" s="5"/>
      <c r="CV13" s="5"/>
      <c r="CW13" s="5"/>
      <c r="CX13" s="5"/>
      <c r="CY13" s="5"/>
      <c r="CZ13" s="5"/>
      <c r="DA13" s="5"/>
      <c r="DB13" s="5"/>
      <c r="DC13" s="5"/>
      <c r="DD13" s="5"/>
      <c r="DE13" s="5"/>
      <c r="DF13" s="5"/>
      <c r="DG13" s="5"/>
      <c r="DH13" s="5"/>
      <c r="DI13" s="5"/>
      <c r="DJ13" s="5"/>
      <c r="DK13" s="5"/>
      <c r="DL13" s="5"/>
      <c r="DM13" s="5"/>
      <c r="DN13" s="5"/>
      <c r="DO13" s="5"/>
      <c r="DP13" s="5"/>
      <c r="DQ13" s="5"/>
      <c r="DR13" s="5"/>
      <c r="DS13" s="5"/>
      <c r="DT13" s="5"/>
      <c r="DU13" s="5"/>
      <c r="DV13" s="5"/>
      <c r="DW13" s="5"/>
      <c r="DX13" s="5"/>
      <c r="DY13" s="5"/>
      <c r="DZ13" s="5"/>
      <c r="EA13" s="5"/>
      <c r="EB13" s="5"/>
      <c r="EC13" s="5"/>
      <c r="ED13" s="5"/>
      <c r="EE13" s="5"/>
      <c r="EF13" s="5"/>
      <c r="EG13" s="5"/>
      <c r="EH13" s="5"/>
      <c r="EI13" s="5"/>
      <c r="EJ13" s="5"/>
      <c r="EK13" s="5"/>
      <c r="EL13" s="5"/>
    </row>
    <row r="14" spans="1:142" s="8" customFormat="1" ht="13" x14ac:dyDescent="0.3">
      <c r="A14" s="8" t="s">
        <v>13</v>
      </c>
      <c r="B14" s="42">
        <v>21500504.0916031</v>
      </c>
      <c r="C14" s="42">
        <v>21083117.6229508</v>
      </c>
      <c r="D14" s="42">
        <v>19616138.747826099</v>
      </c>
      <c r="E14" s="42">
        <v>21800887.215686299</v>
      </c>
      <c r="F14" s="42">
        <v>21542635.149999999</v>
      </c>
      <c r="G14" s="42">
        <v>24199056.974358998</v>
      </c>
      <c r="H14" s="42">
        <v>28826156.824324299</v>
      </c>
      <c r="I14" s="42">
        <v>37820375.032786898</v>
      </c>
      <c r="J14" s="42">
        <v>48333477.890909098</v>
      </c>
      <c r="K14" s="42">
        <v>51085732.880000003</v>
      </c>
      <c r="L14" s="42">
        <v>53725639.5238095</v>
      </c>
      <c r="M14" s="42">
        <v>53909309.418604702</v>
      </c>
      <c r="N14" s="42">
        <v>63385421.022727303</v>
      </c>
      <c r="O14" s="42">
        <v>79278728.743589699</v>
      </c>
      <c r="P14" s="17"/>
      <c r="Q14" s="17"/>
      <c r="R14" s="17"/>
      <c r="S14" s="17"/>
      <c r="T14" s="17"/>
      <c r="U14" s="17"/>
      <c r="V14" s="17"/>
      <c r="W14" s="17"/>
      <c r="X14" s="17"/>
      <c r="Y14" s="17"/>
      <c r="Z14" s="17"/>
      <c r="AA14" s="17"/>
      <c r="AB14" s="17"/>
      <c r="AC14" s="17"/>
      <c r="AD14" s="17"/>
      <c r="AE14" s="17"/>
      <c r="AF14" s="17"/>
      <c r="AG14" s="17"/>
      <c r="AH14" s="17"/>
      <c r="AI14" s="17"/>
      <c r="AJ14" s="17"/>
      <c r="AK14" s="17"/>
      <c r="AL14" s="17"/>
      <c r="AM14" s="17"/>
      <c r="AN14" s="17"/>
      <c r="AO14" s="17"/>
      <c r="AP14" s="17"/>
      <c r="AQ14" s="17"/>
      <c r="AR14" s="17"/>
      <c r="AS14" s="17"/>
      <c r="AT14" s="17"/>
      <c r="AU14" s="17"/>
      <c r="AV14" s="17"/>
      <c r="AW14" s="17"/>
      <c r="AX14" s="17"/>
      <c r="AY14" s="17"/>
      <c r="AZ14" s="17"/>
      <c r="BA14" s="17"/>
      <c r="BB14" s="17"/>
      <c r="BC14" s="17"/>
      <c r="BD14" s="17"/>
      <c r="BE14" s="17"/>
      <c r="BF14" s="17"/>
      <c r="BG14" s="17"/>
      <c r="BH14" s="17"/>
      <c r="BI14" s="17"/>
      <c r="BJ14" s="17"/>
      <c r="BK14" s="17"/>
      <c r="BL14" s="17"/>
      <c r="BM14" s="17"/>
      <c r="BN14" s="17"/>
      <c r="BO14" s="17"/>
      <c r="BP14" s="17"/>
      <c r="BQ14" s="17"/>
      <c r="BR14" s="17"/>
      <c r="BS14" s="17"/>
      <c r="BT14" s="17"/>
      <c r="BU14" s="17"/>
      <c r="BV14" s="17"/>
      <c r="BW14" s="17"/>
      <c r="BX14" s="17"/>
      <c r="BY14" s="17"/>
      <c r="BZ14" s="17"/>
      <c r="CA14" s="17"/>
      <c r="CB14" s="17"/>
      <c r="CC14" s="17"/>
      <c r="CD14" s="17"/>
      <c r="CE14" s="17"/>
      <c r="CF14" s="17"/>
      <c r="CG14" s="17"/>
      <c r="CH14" s="17"/>
      <c r="CI14" s="17"/>
      <c r="CJ14" s="17"/>
      <c r="CK14" s="17"/>
      <c r="CL14" s="17"/>
      <c r="CM14" s="17"/>
      <c r="CN14" s="17"/>
      <c r="CO14" s="17"/>
      <c r="CP14" s="17"/>
      <c r="CQ14" s="17"/>
      <c r="CR14" s="17"/>
      <c r="CS14" s="17"/>
      <c r="CT14" s="17"/>
      <c r="CU14" s="17"/>
      <c r="CV14" s="17"/>
      <c r="CW14" s="17"/>
      <c r="CX14" s="17"/>
      <c r="CY14" s="17"/>
      <c r="CZ14" s="17"/>
      <c r="DA14" s="17"/>
      <c r="DB14" s="17"/>
      <c r="DC14" s="17"/>
      <c r="DD14" s="17"/>
      <c r="DE14" s="17"/>
      <c r="DF14" s="17"/>
      <c r="DG14" s="17"/>
      <c r="DH14" s="17"/>
      <c r="DI14" s="17"/>
      <c r="DJ14" s="17"/>
      <c r="DK14" s="17"/>
      <c r="DL14" s="17"/>
      <c r="DM14" s="17"/>
      <c r="DN14" s="17"/>
      <c r="DO14" s="17"/>
      <c r="DP14" s="17"/>
      <c r="DQ14" s="17"/>
      <c r="DR14" s="17"/>
      <c r="DS14" s="17"/>
      <c r="DT14" s="17"/>
      <c r="DU14" s="17"/>
      <c r="DV14" s="17"/>
      <c r="DW14" s="17"/>
      <c r="DX14" s="17"/>
      <c r="DY14" s="17"/>
      <c r="DZ14" s="17"/>
      <c r="EA14" s="17"/>
      <c r="EB14" s="17"/>
      <c r="EC14" s="17"/>
      <c r="ED14" s="17"/>
      <c r="EE14" s="17"/>
      <c r="EF14" s="17"/>
      <c r="EG14" s="17"/>
      <c r="EH14" s="17"/>
      <c r="EI14" s="17"/>
      <c r="EJ14" s="17"/>
      <c r="EK14" s="17"/>
      <c r="EL14" s="17"/>
    </row>
    <row r="15" spans="1:142" ht="13" x14ac:dyDescent="0.3">
      <c r="A15" s="8"/>
      <c r="B15" s="13"/>
      <c r="C15" s="13"/>
      <c r="D15" s="13"/>
      <c r="E15" s="13"/>
      <c r="F15" s="13"/>
      <c r="G15" s="13"/>
      <c r="H15" s="13"/>
      <c r="I15" s="13"/>
      <c r="J15" s="13"/>
      <c r="K15" s="13"/>
      <c r="L15" s="13"/>
      <c r="M15" s="13"/>
      <c r="N15" s="13"/>
      <c r="O15" s="13"/>
    </row>
    <row r="16" spans="1:142" ht="13" x14ac:dyDescent="0.3">
      <c r="A16" s="8" t="s">
        <v>14</v>
      </c>
      <c r="B16" s="12"/>
      <c r="C16" s="12"/>
      <c r="D16" s="12"/>
      <c r="E16" s="12"/>
      <c r="F16" s="12"/>
      <c r="G16" s="12"/>
      <c r="H16" s="12"/>
      <c r="I16" s="12"/>
      <c r="J16" s="12"/>
      <c r="K16" s="12"/>
      <c r="L16" s="12"/>
      <c r="M16" s="12"/>
      <c r="N16" s="12"/>
      <c r="O16" s="12"/>
    </row>
    <row r="17" spans="1:15" x14ac:dyDescent="0.25">
      <c r="A17" s="22" t="s">
        <v>1</v>
      </c>
      <c r="B17" s="6">
        <v>654736.05343511503</v>
      </c>
      <c r="C17" s="6">
        <v>664954.91803278704</v>
      </c>
      <c r="D17" s="6">
        <v>637126.86956521706</v>
      </c>
      <c r="E17" s="6">
        <v>799383.08823529398</v>
      </c>
      <c r="F17" s="6">
        <v>679044.68</v>
      </c>
      <c r="G17" s="6">
        <v>781926.92307692301</v>
      </c>
      <c r="H17" s="6">
        <v>1054416.33783784</v>
      </c>
      <c r="I17" s="6">
        <v>1070809.27868852</v>
      </c>
      <c r="J17" s="6">
        <v>1269448.5818181799</v>
      </c>
      <c r="K17" s="6">
        <v>1231892.02</v>
      </c>
      <c r="L17" s="6">
        <v>1387898</v>
      </c>
      <c r="M17" s="6">
        <v>1417645.25581395</v>
      </c>
      <c r="N17" s="6">
        <v>1844812.13636364</v>
      </c>
      <c r="O17" s="6">
        <v>2167493.8461538502</v>
      </c>
    </row>
    <row r="18" spans="1:15" x14ac:dyDescent="0.25">
      <c r="A18" s="22" t="s">
        <v>9</v>
      </c>
      <c r="B18" s="20">
        <v>0</v>
      </c>
      <c r="C18" s="20">
        <v>0</v>
      </c>
      <c r="D18" s="20">
        <v>0</v>
      </c>
      <c r="E18" s="20">
        <v>0</v>
      </c>
      <c r="F18" s="20">
        <v>0</v>
      </c>
      <c r="G18" s="20">
        <v>36734.833333333299</v>
      </c>
      <c r="H18" s="20">
        <v>96631.716216216199</v>
      </c>
      <c r="I18" s="20">
        <v>129936.442622951</v>
      </c>
      <c r="J18" s="20">
        <v>25104.381818181799</v>
      </c>
      <c r="K18" s="20">
        <v>26903.26</v>
      </c>
      <c r="L18" s="20">
        <v>51659.880952380998</v>
      </c>
      <c r="M18" s="20">
        <v>0</v>
      </c>
      <c r="N18" s="20">
        <v>0</v>
      </c>
      <c r="O18" s="20">
        <v>0</v>
      </c>
    </row>
    <row r="19" spans="1:15" x14ac:dyDescent="0.25">
      <c r="A19" s="22" t="s">
        <v>10</v>
      </c>
      <c r="B19" s="6">
        <v>0</v>
      </c>
      <c r="C19" s="6">
        <v>0</v>
      </c>
      <c r="D19" s="6">
        <v>0</v>
      </c>
      <c r="E19" s="6">
        <v>0</v>
      </c>
      <c r="F19" s="6">
        <v>0</v>
      </c>
      <c r="G19" s="6">
        <v>0</v>
      </c>
      <c r="H19" s="6">
        <v>0</v>
      </c>
      <c r="I19" s="6">
        <v>70743.065573770495</v>
      </c>
      <c r="J19" s="6">
        <v>94705.945454545494</v>
      </c>
      <c r="K19" s="6">
        <v>98618.22</v>
      </c>
      <c r="L19" s="6">
        <v>102438.738095238</v>
      </c>
      <c r="M19" s="6">
        <v>104500.51162790701</v>
      </c>
      <c r="N19" s="6">
        <v>125768.340909091</v>
      </c>
      <c r="O19" s="6">
        <v>156749.20512820501</v>
      </c>
    </row>
    <row r="20" spans="1:15" x14ac:dyDescent="0.25">
      <c r="A20" s="22" t="s">
        <v>19</v>
      </c>
      <c r="B20" s="14">
        <v>6754880.6106870202</v>
      </c>
      <c r="C20" s="14">
        <v>6785172.6557376999</v>
      </c>
      <c r="D20" s="14">
        <v>6158304.4173913002</v>
      </c>
      <c r="E20" s="14">
        <v>6809931.3235294102</v>
      </c>
      <c r="F20" s="14">
        <v>6935214.9699999997</v>
      </c>
      <c r="G20" s="14">
        <v>7695247.6153846197</v>
      </c>
      <c r="H20" s="14">
        <v>8889692.8783783801</v>
      </c>
      <c r="I20" s="14">
        <v>11579744.114754099</v>
      </c>
      <c r="J20" s="14">
        <v>14478585.0727273</v>
      </c>
      <c r="K20" s="14">
        <v>16006255.119999999</v>
      </c>
      <c r="L20" s="14">
        <v>16705770.595238101</v>
      </c>
      <c r="M20" s="14">
        <v>16905876.953488398</v>
      </c>
      <c r="N20" s="14">
        <v>18974104.772727299</v>
      </c>
      <c r="O20" s="14">
        <v>23522976.0512821</v>
      </c>
    </row>
    <row r="21" spans="1:15" x14ac:dyDescent="0.25">
      <c r="A21" s="22" t="s">
        <v>93</v>
      </c>
      <c r="B21" s="6">
        <v>418369.21374045801</v>
      </c>
      <c r="C21" s="6">
        <v>432091.83606557403</v>
      </c>
      <c r="D21" s="6">
        <v>369896.373913043</v>
      </c>
      <c r="E21" s="6">
        <v>366534.99019607803</v>
      </c>
      <c r="F21" s="6">
        <v>374135.32</v>
      </c>
      <c r="G21" s="6">
        <v>452985.38461538497</v>
      </c>
      <c r="H21" s="6">
        <v>488099</v>
      </c>
      <c r="I21" s="6">
        <v>545770.09836065595</v>
      </c>
      <c r="J21" s="6">
        <v>611012.4</v>
      </c>
      <c r="K21" s="6">
        <v>713893.98</v>
      </c>
      <c r="L21" s="6">
        <v>840369.73809523799</v>
      </c>
      <c r="M21" s="6">
        <v>887563.48837209295</v>
      </c>
      <c r="N21" s="6">
        <v>751255.27272727306</v>
      </c>
      <c r="O21" s="6">
        <v>789144.33333333302</v>
      </c>
    </row>
    <row r="22" spans="1:15" x14ac:dyDescent="0.25">
      <c r="A22" s="22" t="s">
        <v>3</v>
      </c>
      <c r="B22" s="6">
        <v>115493.51145038199</v>
      </c>
      <c r="C22" s="6">
        <v>107931.131147541</v>
      </c>
      <c r="D22" s="6">
        <v>136622.843478261</v>
      </c>
      <c r="E22" s="6">
        <v>168422.09803921601</v>
      </c>
      <c r="F22" s="6">
        <v>150623.21</v>
      </c>
      <c r="G22" s="6">
        <v>142102.897435897</v>
      </c>
      <c r="H22" s="6">
        <v>140359.74324324299</v>
      </c>
      <c r="I22" s="6">
        <v>95020.622950819699</v>
      </c>
      <c r="J22" s="6">
        <v>119972.67272727301</v>
      </c>
      <c r="K22" s="6">
        <v>128632.06</v>
      </c>
      <c r="L22" s="6">
        <v>131917.66666666701</v>
      </c>
      <c r="M22" s="6">
        <v>143902.06976744201</v>
      </c>
      <c r="N22" s="6">
        <v>159895.954545455</v>
      </c>
      <c r="O22" s="6">
        <v>219441.76923076899</v>
      </c>
    </row>
    <row r="23" spans="1:15" x14ac:dyDescent="0.25">
      <c r="A23" s="22" t="s">
        <v>48</v>
      </c>
      <c r="B23" s="6">
        <v>0</v>
      </c>
      <c r="C23" s="6">
        <v>0</v>
      </c>
      <c r="D23" s="6">
        <v>0</v>
      </c>
      <c r="E23" s="6">
        <v>0</v>
      </c>
      <c r="F23" s="6">
        <v>0</v>
      </c>
      <c r="G23" s="6">
        <v>56347.679487179499</v>
      </c>
      <c r="H23" s="6">
        <v>72595.5</v>
      </c>
      <c r="I23" s="6">
        <v>91617.918032786896</v>
      </c>
      <c r="J23" s="6">
        <v>117138.636363636</v>
      </c>
      <c r="K23" s="6">
        <v>125655.28</v>
      </c>
      <c r="L23" s="6">
        <v>129305.97619047599</v>
      </c>
      <c r="M23" s="6">
        <v>130106.860465116</v>
      </c>
      <c r="N23" s="6">
        <v>157490.227272727</v>
      </c>
      <c r="O23" s="6">
        <v>192287.615384615</v>
      </c>
    </row>
    <row r="24" spans="1:15" x14ac:dyDescent="0.25">
      <c r="A24" s="22" t="s">
        <v>49</v>
      </c>
      <c r="B24" s="6">
        <v>1869462.5038167899</v>
      </c>
      <c r="C24" s="6">
        <v>1979271.77868852</v>
      </c>
      <c r="D24" s="6">
        <v>2257365.5739130401</v>
      </c>
      <c r="E24" s="6">
        <v>2803427.6078431401</v>
      </c>
      <c r="F24" s="6">
        <v>2791310.55</v>
      </c>
      <c r="G24" s="6">
        <v>2901043.3846153799</v>
      </c>
      <c r="H24" s="6">
        <v>3435574.1216216199</v>
      </c>
      <c r="I24" s="6">
        <v>3579104.5901639299</v>
      </c>
      <c r="J24" s="6">
        <v>3518910.5090909102</v>
      </c>
      <c r="K24" s="6">
        <v>3541345.54</v>
      </c>
      <c r="L24" s="6">
        <v>4465095.2380952397</v>
      </c>
      <c r="M24" s="6">
        <v>4804441.9534883704</v>
      </c>
      <c r="N24" s="6">
        <v>5474184.7727272697</v>
      </c>
      <c r="O24" s="6">
        <v>5871419.7435897402</v>
      </c>
    </row>
    <row r="25" spans="1:15" s="8" customFormat="1" ht="13" x14ac:dyDescent="0.3">
      <c r="A25" s="22" t="s">
        <v>50</v>
      </c>
      <c r="B25" s="6">
        <v>0</v>
      </c>
      <c r="C25" s="6">
        <v>0</v>
      </c>
      <c r="D25" s="6">
        <v>0</v>
      </c>
      <c r="E25" s="6">
        <v>0</v>
      </c>
      <c r="F25" s="6">
        <v>49525.14</v>
      </c>
      <c r="G25" s="6">
        <v>72903.448717948704</v>
      </c>
      <c r="H25" s="6">
        <v>103562.162162162</v>
      </c>
      <c r="I25" s="6">
        <v>224889.13114754099</v>
      </c>
      <c r="J25" s="6">
        <v>13946.945454545499</v>
      </c>
      <c r="K25" s="6">
        <v>1650</v>
      </c>
      <c r="L25" s="6">
        <v>814010.33333333302</v>
      </c>
      <c r="M25" s="6">
        <v>1174968.5348837201</v>
      </c>
      <c r="N25" s="6">
        <v>1285779.9545454499</v>
      </c>
      <c r="O25" s="6">
        <v>1344501.56410256</v>
      </c>
    </row>
    <row r="26" spans="1:15" x14ac:dyDescent="0.25">
      <c r="A26" s="22" t="s">
        <v>0</v>
      </c>
      <c r="B26" s="6">
        <v>1679444.1984732801</v>
      </c>
      <c r="C26" s="6">
        <v>1903036.81967213</v>
      </c>
      <c r="D26" s="6">
        <v>3059620.4608695698</v>
      </c>
      <c r="E26" s="6">
        <v>3343985.1078431401</v>
      </c>
      <c r="F26" s="6">
        <v>3140738.61</v>
      </c>
      <c r="G26" s="6">
        <v>4131996.0256410302</v>
      </c>
      <c r="H26" s="6">
        <v>5141878.81081081</v>
      </c>
      <c r="I26" s="6">
        <v>7332960.6393442601</v>
      </c>
      <c r="J26" s="6">
        <v>8874217.7636363599</v>
      </c>
      <c r="K26" s="6">
        <v>9936990.0999999996</v>
      </c>
      <c r="L26" s="6">
        <v>12935960.2142857</v>
      </c>
      <c r="M26" s="6">
        <v>8386625.2093023304</v>
      </c>
      <c r="N26" s="6">
        <v>9303993.9090909101</v>
      </c>
      <c r="O26" s="6">
        <v>12262837.3333333</v>
      </c>
    </row>
    <row r="27" spans="1:15" x14ac:dyDescent="0.25">
      <c r="A27" s="22" t="s">
        <v>2</v>
      </c>
      <c r="B27" s="6">
        <v>330494.923664122</v>
      </c>
      <c r="C27" s="6">
        <v>351281.48360655701</v>
      </c>
      <c r="D27" s="6">
        <v>271998.75652173901</v>
      </c>
      <c r="E27" s="6">
        <v>359704.80392156902</v>
      </c>
      <c r="F27" s="6">
        <v>396314.62</v>
      </c>
      <c r="G27" s="6">
        <v>518287.51282051299</v>
      </c>
      <c r="H27" s="6">
        <v>483398.540540541</v>
      </c>
      <c r="I27" s="6">
        <v>570640.80327868904</v>
      </c>
      <c r="J27" s="6">
        <v>584940.181818182</v>
      </c>
      <c r="K27" s="6">
        <v>519597.46</v>
      </c>
      <c r="L27" s="6">
        <v>564791.04761904804</v>
      </c>
      <c r="M27" s="6">
        <v>709139.44186046498</v>
      </c>
      <c r="N27" s="6">
        <v>645605.75</v>
      </c>
      <c r="O27" s="6">
        <v>1142792.33333333</v>
      </c>
    </row>
    <row r="28" spans="1:15" x14ac:dyDescent="0.25">
      <c r="A28" s="22" t="s">
        <v>5</v>
      </c>
      <c r="B28" s="6">
        <v>2543306.05343511</v>
      </c>
      <c r="C28" s="6">
        <v>2750244.8852459001</v>
      </c>
      <c r="D28" s="6">
        <v>2117983.9304347802</v>
      </c>
      <c r="E28" s="6">
        <v>2249867.8725490202</v>
      </c>
      <c r="F28" s="6">
        <v>2236829.31</v>
      </c>
      <c r="G28" s="6">
        <v>2510350.7948718001</v>
      </c>
      <c r="H28" s="6">
        <v>2942437.4459459502</v>
      </c>
      <c r="I28" s="6">
        <v>3369135.09836066</v>
      </c>
      <c r="J28" s="6">
        <v>3497460.1636363599</v>
      </c>
      <c r="K28" s="6">
        <v>4829822.9000000004</v>
      </c>
      <c r="L28" s="6">
        <v>4158489.42857143</v>
      </c>
      <c r="M28" s="6">
        <v>5129262.6744186003</v>
      </c>
      <c r="N28" s="6">
        <v>5931255.5227272697</v>
      </c>
      <c r="O28" s="6">
        <v>5638841.17948718</v>
      </c>
    </row>
    <row r="29" spans="1:15" x14ac:dyDescent="0.25">
      <c r="A29" s="22" t="s">
        <v>6</v>
      </c>
      <c r="B29" s="6">
        <v>1123505.1984732801</v>
      </c>
      <c r="C29" s="6">
        <v>1057660.0655737701</v>
      </c>
      <c r="D29" s="6">
        <v>922190.53913043498</v>
      </c>
      <c r="E29" s="6">
        <v>1120678.6862745101</v>
      </c>
      <c r="F29" s="6">
        <v>1209908.95</v>
      </c>
      <c r="G29" s="6">
        <v>1320078.2820512799</v>
      </c>
      <c r="H29" s="6">
        <v>1299278.4594594601</v>
      </c>
      <c r="I29" s="6">
        <v>1716677.5573770499</v>
      </c>
      <c r="J29" s="6">
        <v>1940578.74545455</v>
      </c>
      <c r="K29" s="6">
        <v>2176672.66</v>
      </c>
      <c r="L29" s="6">
        <v>2320963.0952380998</v>
      </c>
      <c r="M29" s="6">
        <v>2096881.6744186</v>
      </c>
      <c r="N29" s="6">
        <v>2153043.2272727299</v>
      </c>
      <c r="O29" s="6">
        <v>2292619.5641025598</v>
      </c>
    </row>
    <row r="30" spans="1:15" x14ac:dyDescent="0.25">
      <c r="A30" s="22" t="s">
        <v>4</v>
      </c>
      <c r="B30" s="6">
        <v>396941.94656488602</v>
      </c>
      <c r="C30" s="6">
        <v>421615.35245901602</v>
      </c>
      <c r="D30" s="6">
        <v>409838.504347826</v>
      </c>
      <c r="E30" s="6">
        <v>401644.83333333302</v>
      </c>
      <c r="F30" s="6">
        <v>415156.29</v>
      </c>
      <c r="G30" s="6">
        <v>434752.641025641</v>
      </c>
      <c r="H30" s="6">
        <v>448828.35135135101</v>
      </c>
      <c r="I30" s="6">
        <v>454029.114754098</v>
      </c>
      <c r="J30" s="6">
        <v>470785.14545454498</v>
      </c>
      <c r="K30" s="6">
        <v>437861</v>
      </c>
      <c r="L30" s="6">
        <v>433840.52380952402</v>
      </c>
      <c r="M30" s="6">
        <v>412597.23255814001</v>
      </c>
      <c r="N30" s="6">
        <v>446340.204545455</v>
      </c>
      <c r="O30" s="6">
        <v>562586.15384615399</v>
      </c>
    </row>
    <row r="31" spans="1:15" ht="13.5" customHeight="1" x14ac:dyDescent="0.25">
      <c r="A31" s="22" t="s">
        <v>99</v>
      </c>
      <c r="B31" s="6">
        <v>129884.923664122</v>
      </c>
      <c r="C31" s="6">
        <v>149697.336065574</v>
      </c>
      <c r="D31" s="6">
        <v>240146.42608695701</v>
      </c>
      <c r="E31" s="6">
        <v>243144.382352941</v>
      </c>
      <c r="F31" s="6">
        <v>322587.65000000002</v>
      </c>
      <c r="G31" s="6">
        <v>362930.60256410303</v>
      </c>
      <c r="H31" s="6">
        <v>434225.82432432403</v>
      </c>
      <c r="I31" s="6">
        <v>422301.31147541001</v>
      </c>
      <c r="J31" s="6">
        <v>441121.69090909098</v>
      </c>
      <c r="K31" s="6">
        <v>443767.84</v>
      </c>
      <c r="L31" s="6">
        <v>430947.21428571403</v>
      </c>
      <c r="M31" s="6">
        <v>454085.11627906997</v>
      </c>
      <c r="N31" s="6">
        <v>499993.522727273</v>
      </c>
      <c r="O31" s="6">
        <v>442762.97435897402</v>
      </c>
    </row>
    <row r="32" spans="1:15" x14ac:dyDescent="0.25">
      <c r="A32" s="22" t="s">
        <v>94</v>
      </c>
      <c r="B32" s="6">
        <v>2096145.3969465599</v>
      </c>
      <c r="C32" s="6">
        <v>2398382.7131147501</v>
      </c>
      <c r="D32" s="6">
        <v>2814425.66086957</v>
      </c>
      <c r="E32" s="6">
        <v>2005514.04901961</v>
      </c>
      <c r="F32" s="6">
        <v>1958419.37</v>
      </c>
      <c r="G32" s="6">
        <v>3106213.1410256401</v>
      </c>
      <c r="H32" s="6">
        <v>3102737.0675675701</v>
      </c>
      <c r="I32" s="6">
        <v>3707924.7213114798</v>
      </c>
      <c r="J32" s="6">
        <v>4623819.4909090903</v>
      </c>
      <c r="K32" s="6">
        <v>5451343.0999999996</v>
      </c>
      <c r="L32" s="6">
        <v>5395340.7857142901</v>
      </c>
      <c r="M32" s="6">
        <v>5304862.5813953504</v>
      </c>
      <c r="N32" s="6">
        <v>5818462.2727272697</v>
      </c>
      <c r="O32" s="6">
        <v>6255265.6153846197</v>
      </c>
    </row>
    <row r="33" spans="1:15" s="8" customFormat="1" ht="13.5" thickBot="1" x14ac:dyDescent="0.35">
      <c r="A33" s="8" t="s">
        <v>56</v>
      </c>
      <c r="B33" s="39">
        <f>SUM(B17:B32)</f>
        <v>18112664.534351129</v>
      </c>
      <c r="C33" s="39">
        <f t="shared" ref="C33:M33" si="0">SUM(C17:C32)</f>
        <v>19001340.975409817</v>
      </c>
      <c r="D33" s="39">
        <f t="shared" si="0"/>
        <v>19395520.356521737</v>
      </c>
      <c r="E33" s="39">
        <f t="shared" si="0"/>
        <v>20672238.843137261</v>
      </c>
      <c r="F33" s="39">
        <f t="shared" si="0"/>
        <v>20659808.669999998</v>
      </c>
      <c r="G33" s="39">
        <f t="shared" si="0"/>
        <v>24523901.166666672</v>
      </c>
      <c r="H33" s="39">
        <f t="shared" si="0"/>
        <v>28133715.959459476</v>
      </c>
      <c r="I33" s="39">
        <f t="shared" si="0"/>
        <v>34961304.508196726</v>
      </c>
      <c r="J33" s="39">
        <f t="shared" si="0"/>
        <v>40681748.327272758</v>
      </c>
      <c r="K33" s="39">
        <f t="shared" si="0"/>
        <v>45670900.539999999</v>
      </c>
      <c r="L33" s="39">
        <f t="shared" si="0"/>
        <v>50868798.476190478</v>
      </c>
      <c r="M33" s="39">
        <f t="shared" si="0"/>
        <v>48062459.558139555</v>
      </c>
      <c r="N33" s="39">
        <f t="shared" ref="N33:O33" si="1">SUM(N17:N32)</f>
        <v>53571985.840909094</v>
      </c>
      <c r="O33" s="39">
        <f t="shared" si="1"/>
        <v>62861719.28205128</v>
      </c>
    </row>
    <row r="34" spans="1:15" ht="13" thickTop="1" x14ac:dyDescent="0.25">
      <c r="A34" s="22"/>
      <c r="B34" s="11"/>
      <c r="C34" s="11"/>
      <c r="D34" s="11"/>
      <c r="E34" s="11"/>
      <c r="F34" s="11"/>
      <c r="G34" s="11"/>
      <c r="H34" s="11"/>
      <c r="I34" s="11"/>
      <c r="J34" s="11"/>
      <c r="K34" s="11"/>
      <c r="L34" s="11"/>
    </row>
    <row r="35" spans="1:15" ht="13" x14ac:dyDescent="0.3">
      <c r="A35" s="8" t="s">
        <v>28</v>
      </c>
      <c r="B35" s="43">
        <f t="shared" ref="B35:M35" si="2">B14-B33</f>
        <v>3387839.5572519712</v>
      </c>
      <c r="C35" s="43">
        <f t="shared" si="2"/>
        <v>2081776.6475409828</v>
      </c>
      <c r="D35" s="43">
        <f t="shared" si="2"/>
        <v>220618.39130436257</v>
      </c>
      <c r="E35" s="43">
        <f t="shared" si="2"/>
        <v>1128648.3725490384</v>
      </c>
      <c r="F35" s="43">
        <f t="shared" si="2"/>
        <v>882826.48000000045</v>
      </c>
      <c r="G35" s="43">
        <f t="shared" si="2"/>
        <v>-324844.19230767339</v>
      </c>
      <c r="H35" s="43">
        <f t="shared" si="2"/>
        <v>692440.86486482248</v>
      </c>
      <c r="I35" s="43">
        <f t="shared" si="2"/>
        <v>2859070.5245901719</v>
      </c>
      <c r="J35" s="43">
        <f t="shared" si="2"/>
        <v>7651729.5636363402</v>
      </c>
      <c r="K35" s="43">
        <f t="shared" si="2"/>
        <v>5414832.3400000036</v>
      </c>
      <c r="L35" s="43">
        <f t="shared" si="2"/>
        <v>2856841.0476190224</v>
      </c>
      <c r="M35" s="43">
        <f t="shared" si="2"/>
        <v>5846849.8604651466</v>
      </c>
      <c r="N35" s="43">
        <f t="shared" ref="N35:O35" si="3">N14-N33</f>
        <v>9813435.1818182096</v>
      </c>
      <c r="O35" s="43">
        <f t="shared" si="3"/>
        <v>16417009.461538419</v>
      </c>
    </row>
    <row r="36" spans="1:15" x14ac:dyDescent="0.25">
      <c r="A36" s="22"/>
      <c r="B36" s="11"/>
      <c r="C36" s="11"/>
      <c r="D36" s="11"/>
      <c r="E36" s="11"/>
      <c r="F36" s="11"/>
      <c r="G36" s="11"/>
      <c r="H36" s="11"/>
      <c r="I36" s="11"/>
      <c r="J36" s="11"/>
      <c r="K36" s="11"/>
      <c r="L36" s="11"/>
    </row>
    <row r="37" spans="1:15" x14ac:dyDescent="0.25">
      <c r="A37" s="22" t="s">
        <v>58</v>
      </c>
    </row>
    <row r="38" spans="1:15" x14ac:dyDescent="0.25">
      <c r="A38" s="22" t="s">
        <v>95</v>
      </c>
      <c r="B38" s="19">
        <v>286137.52671755699</v>
      </c>
      <c r="C38" s="19">
        <v>502615.72131147498</v>
      </c>
      <c r="D38" s="19">
        <v>680746.53043478297</v>
      </c>
      <c r="E38" s="19">
        <v>1156540.58823529</v>
      </c>
      <c r="F38" s="19">
        <v>1424962.83</v>
      </c>
      <c r="G38" s="19">
        <v>369497.17948718002</v>
      </c>
      <c r="H38" s="19">
        <v>223721</v>
      </c>
      <c r="I38" s="19">
        <v>768671.57377049199</v>
      </c>
      <c r="J38" s="19">
        <v>1159874.74545455</v>
      </c>
      <c r="K38" s="19">
        <v>1489802.44</v>
      </c>
      <c r="L38" s="19">
        <v>2081554.5</v>
      </c>
      <c r="M38" s="19">
        <v>3727694.55813953</v>
      </c>
      <c r="N38" s="19">
        <v>1682532.86363636</v>
      </c>
      <c r="O38" s="19">
        <v>1655767.2051282099</v>
      </c>
    </row>
    <row r="39" spans="1:15" x14ac:dyDescent="0.25">
      <c r="A39" s="22" t="s">
        <v>96</v>
      </c>
      <c r="B39" s="19">
        <v>1348427.2671755699</v>
      </c>
      <c r="C39" s="19">
        <v>1746941.9344262299</v>
      </c>
      <c r="D39" s="19">
        <v>1889534.90434783</v>
      </c>
      <c r="E39" s="19">
        <v>2466274.5098039201</v>
      </c>
      <c r="F39" s="19">
        <v>3049084.11</v>
      </c>
      <c r="G39" s="19">
        <v>3366306.7564102602</v>
      </c>
      <c r="H39" s="19">
        <v>2328015.6486486499</v>
      </c>
      <c r="I39" s="19">
        <v>2473577.6229508198</v>
      </c>
      <c r="J39" s="19">
        <v>3485817.5090909102</v>
      </c>
      <c r="K39" s="19">
        <v>4321178.66</v>
      </c>
      <c r="L39" s="19">
        <v>11039926.928571399</v>
      </c>
      <c r="M39" s="19">
        <v>5189011.4651162801</v>
      </c>
      <c r="N39" s="19">
        <v>5828640.2272727303</v>
      </c>
      <c r="O39" s="19">
        <v>5034653.6666666698</v>
      </c>
    </row>
    <row r="40" spans="1:15" ht="13" thickBot="1" x14ac:dyDescent="0.3">
      <c r="A40" s="22" t="s">
        <v>7</v>
      </c>
      <c r="B40" s="15">
        <f>B38-B39</f>
        <v>-1062289.740458013</v>
      </c>
      <c r="C40" s="15">
        <f>C38-C39</f>
        <v>-1244326.213114755</v>
      </c>
      <c r="D40" s="15">
        <f>D38-D39</f>
        <v>-1208788.3739130469</v>
      </c>
      <c r="E40" s="15">
        <f>E38-E39</f>
        <v>-1309733.92156863</v>
      </c>
      <c r="F40" s="15">
        <f>F38-F39</f>
        <v>-1624121.2799999998</v>
      </c>
      <c r="G40" s="15">
        <f t="shared" ref="G40:M40" si="4">G38-G39</f>
        <v>-2996809.5769230803</v>
      </c>
      <c r="H40" s="15">
        <f t="shared" si="4"/>
        <v>-2104294.6486486499</v>
      </c>
      <c r="I40" s="15">
        <f t="shared" si="4"/>
        <v>-1704906.0491803279</v>
      </c>
      <c r="J40" s="15">
        <f t="shared" si="4"/>
        <v>-2325942.7636363599</v>
      </c>
      <c r="K40" s="15">
        <f t="shared" si="4"/>
        <v>-2831376.22</v>
      </c>
      <c r="L40" s="15">
        <f t="shared" si="4"/>
        <v>-8958372.4285713993</v>
      </c>
      <c r="M40" s="15">
        <f t="shared" si="4"/>
        <v>-1461316.9069767501</v>
      </c>
      <c r="N40" s="15">
        <f t="shared" ref="N40:O40" si="5">N38-N39</f>
        <v>-4146107.3636363703</v>
      </c>
      <c r="O40" s="15">
        <f t="shared" si="5"/>
        <v>-3378886.4615384601</v>
      </c>
    </row>
    <row r="41" spans="1:15" ht="13" thickTop="1" x14ac:dyDescent="0.25">
      <c r="A41" s="22"/>
      <c r="B41" s="11"/>
      <c r="C41" s="11"/>
      <c r="D41" s="11"/>
      <c r="E41" s="11"/>
      <c r="F41" s="11"/>
      <c r="G41" s="11"/>
      <c r="H41" s="11"/>
      <c r="I41" s="11"/>
      <c r="J41" s="11"/>
      <c r="K41" s="11"/>
      <c r="L41" s="11"/>
    </row>
    <row r="42" spans="1:15" ht="13" x14ac:dyDescent="0.3">
      <c r="A42" s="8" t="s">
        <v>59</v>
      </c>
      <c r="B42" s="43">
        <f t="shared" ref="B42:M42" si="6">B35+B40</f>
        <v>2325549.8167939582</v>
      </c>
      <c r="C42" s="43">
        <f t="shared" si="6"/>
        <v>837450.43442622782</v>
      </c>
      <c r="D42" s="43">
        <f t="shared" si="6"/>
        <v>-988169.98260868434</v>
      </c>
      <c r="E42" s="43">
        <f t="shared" si="6"/>
        <v>-181085.54901959165</v>
      </c>
      <c r="F42" s="43">
        <f t="shared" si="6"/>
        <v>-741294.79999999935</v>
      </c>
      <c r="G42" s="43">
        <f t="shared" si="6"/>
        <v>-3321653.7692307536</v>
      </c>
      <c r="H42" s="43">
        <f t="shared" si="6"/>
        <v>-1411853.7837838274</v>
      </c>
      <c r="I42" s="43">
        <f t="shared" si="6"/>
        <v>1154164.475409844</v>
      </c>
      <c r="J42" s="43">
        <f t="shared" si="6"/>
        <v>5325786.7999999803</v>
      </c>
      <c r="K42" s="43">
        <f t="shared" si="6"/>
        <v>2583456.1200000034</v>
      </c>
      <c r="L42" s="43">
        <f t="shared" si="6"/>
        <v>-6101531.3809523769</v>
      </c>
      <c r="M42" s="43">
        <f t="shared" si="6"/>
        <v>4385532.9534883965</v>
      </c>
      <c r="N42" s="43">
        <f t="shared" ref="N42:O42" si="7">N35+N40</f>
        <v>5667327.8181818388</v>
      </c>
      <c r="O42" s="43">
        <f t="shared" si="7"/>
        <v>13038122.999999959</v>
      </c>
    </row>
    <row r="43" spans="1:15" ht="13" x14ac:dyDescent="0.3">
      <c r="A43" s="8"/>
      <c r="B43" s="11"/>
      <c r="C43" s="11"/>
      <c r="D43" s="11"/>
      <c r="E43" s="11"/>
      <c r="F43" s="11"/>
      <c r="G43" s="11"/>
      <c r="H43" s="11"/>
      <c r="I43" s="11"/>
      <c r="J43" s="11"/>
      <c r="K43" s="11"/>
      <c r="L43" s="11"/>
    </row>
    <row r="44" spans="1:15" ht="13" x14ac:dyDescent="0.3">
      <c r="A44" s="8"/>
      <c r="B44" s="11"/>
      <c r="C44" s="11"/>
      <c r="D44" s="11"/>
      <c r="E44" s="11"/>
      <c r="F44" s="11"/>
      <c r="G44" s="11"/>
      <c r="H44" s="11"/>
      <c r="I44" s="11"/>
      <c r="J44" s="11"/>
      <c r="K44" s="11"/>
      <c r="L44" s="11"/>
    </row>
    <row r="45" spans="1:15" ht="13" x14ac:dyDescent="0.3">
      <c r="A45" s="17" t="s">
        <v>45</v>
      </c>
      <c r="B45" s="11"/>
      <c r="C45" s="11"/>
      <c r="D45" s="11"/>
      <c r="E45" s="11"/>
      <c r="F45" s="11"/>
      <c r="G45" s="11"/>
      <c r="H45" s="11"/>
      <c r="I45" s="11"/>
      <c r="J45" s="11"/>
      <c r="K45" s="11"/>
      <c r="L45" s="11"/>
    </row>
    <row r="46" spans="1:15" x14ac:dyDescent="0.25">
      <c r="A46" s="22" t="s">
        <v>52</v>
      </c>
      <c r="B46" s="16"/>
      <c r="C46" s="16"/>
      <c r="D46" s="16"/>
      <c r="E46" s="16"/>
      <c r="F46" s="16"/>
      <c r="G46" s="16">
        <v>7050805.5769230798</v>
      </c>
      <c r="H46" s="16">
        <v>11829956.4324324</v>
      </c>
      <c r="I46" s="16">
        <v>20631207.295081999</v>
      </c>
      <c r="J46" s="16">
        <v>31541148.527272701</v>
      </c>
      <c r="K46" s="16">
        <v>36491746.100000001</v>
      </c>
      <c r="L46" s="16">
        <v>54074888.333333299</v>
      </c>
      <c r="M46" s="16">
        <v>56086754.720930196</v>
      </c>
      <c r="N46" s="16">
        <v>65655597.045454502</v>
      </c>
      <c r="O46" s="16">
        <v>70316466.076923102</v>
      </c>
    </row>
    <row r="47" spans="1:15" x14ac:dyDescent="0.25">
      <c r="A47" s="22" t="s">
        <v>51</v>
      </c>
      <c r="B47" s="16"/>
      <c r="C47" s="16"/>
      <c r="D47" s="16"/>
      <c r="E47" s="16"/>
      <c r="F47" s="16"/>
      <c r="G47" s="16">
        <v>45137768.346153803</v>
      </c>
      <c r="H47" s="16">
        <v>45317961.256756797</v>
      </c>
      <c r="I47" s="16">
        <v>48514461.3770492</v>
      </c>
      <c r="J47" s="16">
        <v>48560255.890909098</v>
      </c>
      <c r="K47" s="16">
        <v>40407856.039999999</v>
      </c>
      <c r="L47" s="16">
        <v>48323714.714285702</v>
      </c>
      <c r="M47" s="16">
        <v>50849092.558139503</v>
      </c>
      <c r="N47" s="16">
        <v>51817016.545454502</v>
      </c>
      <c r="O47" s="16">
        <v>51414233.589743599</v>
      </c>
    </row>
    <row r="48" spans="1:15" x14ac:dyDescent="0.25">
      <c r="A48" s="22" t="s">
        <v>97</v>
      </c>
      <c r="B48" s="16"/>
      <c r="C48" s="16"/>
      <c r="D48" s="16"/>
      <c r="E48" s="16"/>
      <c r="F48" s="16"/>
      <c r="G48" s="16">
        <v>5122598.8076923098</v>
      </c>
      <c r="H48" s="16">
        <v>3474595.1486486499</v>
      </c>
      <c r="I48" s="16">
        <v>13078297.3114754</v>
      </c>
      <c r="J48" s="16">
        <v>18411300.745454501</v>
      </c>
      <c r="K48" s="16">
        <v>18044112.620000001</v>
      </c>
      <c r="L48" s="16">
        <v>23192038.642857101</v>
      </c>
      <c r="M48" s="16">
        <v>22092909.930232599</v>
      </c>
      <c r="N48" s="16">
        <v>14921376.909090901</v>
      </c>
      <c r="O48" s="16">
        <v>13322652.2307692</v>
      </c>
    </row>
    <row r="49" spans="1:15" s="8" customFormat="1" ht="13" x14ac:dyDescent="0.3">
      <c r="A49" s="8" t="s">
        <v>98</v>
      </c>
      <c r="B49" s="40"/>
      <c r="C49" s="40"/>
      <c r="D49" s="40"/>
      <c r="E49" s="40"/>
      <c r="F49" s="40"/>
      <c r="G49" s="40">
        <v>57311172.730769202</v>
      </c>
      <c r="H49" s="40">
        <v>60622512.8378378</v>
      </c>
      <c r="I49" s="40">
        <v>82223965.983606607</v>
      </c>
      <c r="J49" s="40">
        <v>98512705.163636401</v>
      </c>
      <c r="K49" s="40">
        <v>94943714.760000005</v>
      </c>
      <c r="L49" s="40">
        <v>125590641.690476</v>
      </c>
      <c r="M49" s="40">
        <v>129028757.20930199</v>
      </c>
      <c r="N49" s="40">
        <v>132393990.5</v>
      </c>
      <c r="O49" s="40">
        <v>135053351.89743599</v>
      </c>
    </row>
    <row r="50" spans="1:15" x14ac:dyDescent="0.25">
      <c r="A50" s="22" t="s">
        <v>39</v>
      </c>
      <c r="B50" s="19"/>
      <c r="C50" s="19"/>
      <c r="D50" s="19"/>
      <c r="E50" s="19"/>
      <c r="F50" s="19"/>
      <c r="G50" s="19">
        <v>8497170.5512820501</v>
      </c>
      <c r="H50" s="19">
        <v>8473950.9189189207</v>
      </c>
      <c r="I50" s="19">
        <v>12416182.7868852</v>
      </c>
      <c r="J50" s="19">
        <v>22883272.945454501</v>
      </c>
      <c r="K50" s="19">
        <v>22413786.760000002</v>
      </c>
      <c r="L50" s="19">
        <v>22172974.9761905</v>
      </c>
      <c r="M50" s="19">
        <v>28573646.4651163</v>
      </c>
      <c r="N50" s="19">
        <v>28523788.409090899</v>
      </c>
      <c r="O50" s="19">
        <v>40713035.179487199</v>
      </c>
    </row>
    <row r="51" spans="1:15" s="8" customFormat="1" ht="13.5" thickBot="1" x14ac:dyDescent="0.35">
      <c r="A51" s="8" t="s">
        <v>40</v>
      </c>
      <c r="B51" s="41"/>
      <c r="C51" s="41"/>
      <c r="D51" s="41"/>
      <c r="E51" s="41"/>
      <c r="F51" s="41"/>
      <c r="G51" s="41">
        <f t="shared" ref="G51:L51" si="8">G49+G50</f>
        <v>65808343.28205125</v>
      </c>
      <c r="H51" s="41">
        <f t="shared" si="8"/>
        <v>69096463.756756723</v>
      </c>
      <c r="I51" s="41">
        <f t="shared" si="8"/>
        <v>94640148.770491809</v>
      </c>
      <c r="J51" s="41">
        <f t="shared" si="8"/>
        <v>121395978.10909089</v>
      </c>
      <c r="K51" s="41">
        <f t="shared" si="8"/>
        <v>117357501.52000001</v>
      </c>
      <c r="L51" s="41">
        <f t="shared" si="8"/>
        <v>147763616.66666651</v>
      </c>
      <c r="M51" s="41">
        <v>157602403.67441899</v>
      </c>
      <c r="N51" s="41">
        <v>160917778.909091</v>
      </c>
      <c r="O51" s="41">
        <v>175766387.07692301</v>
      </c>
    </row>
    <row r="52" spans="1:15" ht="13" thickTop="1" x14ac:dyDescent="0.25">
      <c r="A52" s="22"/>
      <c r="B52" s="11"/>
      <c r="C52" s="11"/>
      <c r="D52" s="11"/>
      <c r="E52" s="11"/>
      <c r="F52" s="11"/>
      <c r="G52" s="11"/>
      <c r="H52" s="11"/>
      <c r="I52" s="11"/>
      <c r="J52" s="11"/>
      <c r="K52" s="11"/>
      <c r="L52" s="11"/>
    </row>
    <row r="53" spans="1:15" x14ac:dyDescent="0.25">
      <c r="A53" s="22" t="s">
        <v>53</v>
      </c>
      <c r="B53" s="6"/>
      <c r="C53" s="6"/>
      <c r="D53" s="6"/>
      <c r="E53" s="6"/>
      <c r="F53" s="6"/>
      <c r="G53" s="6">
        <v>10244910.012820501</v>
      </c>
      <c r="H53" s="6">
        <v>6058324.9189189197</v>
      </c>
      <c r="I53" s="6">
        <v>12641316.0655738</v>
      </c>
      <c r="J53" s="6">
        <v>29723865.963636398</v>
      </c>
      <c r="K53" s="6">
        <v>24088469.66</v>
      </c>
      <c r="L53" s="6">
        <v>28135698.690476201</v>
      </c>
      <c r="M53" s="6">
        <v>34579479.976744197</v>
      </c>
      <c r="N53" s="6">
        <v>33815145.318181798</v>
      </c>
      <c r="O53" s="6">
        <v>39557626.230769202</v>
      </c>
    </row>
    <row r="54" spans="1:15" x14ac:dyDescent="0.25">
      <c r="A54" s="22" t="s">
        <v>41</v>
      </c>
      <c r="B54" s="19"/>
      <c r="C54" s="19"/>
      <c r="D54" s="19"/>
      <c r="E54" s="19"/>
      <c r="F54" s="19"/>
      <c r="G54" s="19">
        <v>47591370.576923102</v>
      </c>
      <c r="H54" s="19">
        <v>53837999.810810797</v>
      </c>
      <c r="I54" s="19">
        <v>71398710.262295097</v>
      </c>
      <c r="J54" s="19">
        <v>78627253.200000003</v>
      </c>
      <c r="K54" s="19">
        <v>76112527.5</v>
      </c>
      <c r="L54" s="19">
        <v>100180703.5</v>
      </c>
      <c r="M54" s="19">
        <v>103366628.79069801</v>
      </c>
      <c r="N54" s="19">
        <v>106702817.18181799</v>
      </c>
      <c r="O54" s="19">
        <v>106729962.461538</v>
      </c>
    </row>
    <row r="55" spans="1:15" x14ac:dyDescent="0.25">
      <c r="A55" s="22" t="s">
        <v>42</v>
      </c>
      <c r="B55" s="19"/>
      <c r="C55" s="19"/>
      <c r="D55" s="19"/>
      <c r="E55" s="19"/>
      <c r="F55" s="19"/>
      <c r="G55" s="19">
        <v>7972062.6923076902</v>
      </c>
      <c r="H55" s="19">
        <v>9200139.0270270295</v>
      </c>
      <c r="I55" s="19">
        <v>10600122.442623001</v>
      </c>
      <c r="J55" s="19">
        <v>13044858.945454501</v>
      </c>
      <c r="K55" s="19">
        <v>17156504.359999999</v>
      </c>
      <c r="L55" s="19">
        <v>19447214.4761905</v>
      </c>
      <c r="M55" s="19">
        <v>19656294.9069767</v>
      </c>
      <c r="N55" s="19">
        <v>20399816.409090899</v>
      </c>
      <c r="O55" s="19">
        <v>29478798.384615399</v>
      </c>
    </row>
    <row r="56" spans="1:15" s="8" customFormat="1" ht="13.5" thickBot="1" x14ac:dyDescent="0.35">
      <c r="A56" s="8" t="s">
        <v>43</v>
      </c>
      <c r="B56" s="41"/>
      <c r="C56" s="41"/>
      <c r="D56" s="41"/>
      <c r="E56" s="41"/>
      <c r="F56" s="41"/>
      <c r="G56" s="41">
        <f t="shared" ref="G56:M56" si="9">SUM(G53:G55)</f>
        <v>65808343.282051288</v>
      </c>
      <c r="H56" s="41">
        <f t="shared" si="9"/>
        <v>69096463.756756753</v>
      </c>
      <c r="I56" s="41">
        <f t="shared" si="9"/>
        <v>94640148.770491898</v>
      </c>
      <c r="J56" s="41">
        <f t="shared" si="9"/>
        <v>121395978.10909089</v>
      </c>
      <c r="K56" s="41">
        <f t="shared" si="9"/>
        <v>117357501.52</v>
      </c>
      <c r="L56" s="41">
        <f t="shared" si="9"/>
        <v>147763616.66666672</v>
      </c>
      <c r="M56" s="41">
        <f t="shared" si="9"/>
        <v>157602403.6744189</v>
      </c>
      <c r="N56" s="41">
        <f t="shared" ref="N56:O56" si="10">SUM(N53:N55)</f>
        <v>160917778.9090907</v>
      </c>
      <c r="O56" s="41">
        <f t="shared" si="10"/>
        <v>175766387.0769226</v>
      </c>
    </row>
    <row r="57" spans="1:15" s="8" customFormat="1" ht="13.5" thickTop="1" x14ac:dyDescent="0.3">
      <c r="B57" s="52"/>
      <c r="C57" s="52"/>
      <c r="D57" s="52"/>
      <c r="E57" s="52"/>
      <c r="F57" s="52"/>
      <c r="G57" s="52"/>
      <c r="H57" s="52"/>
      <c r="I57" s="52"/>
      <c r="J57" s="52"/>
      <c r="K57" s="52"/>
      <c r="L57" s="52"/>
      <c r="M57" s="52"/>
      <c r="N57" s="52"/>
    </row>
    <row r="58" spans="1:15" ht="13" x14ac:dyDescent="0.3">
      <c r="A58" s="8"/>
    </row>
    <row r="59" spans="1:15" ht="13" x14ac:dyDescent="0.3">
      <c r="A59" s="8" t="s">
        <v>108</v>
      </c>
    </row>
    <row r="60" spans="1:15" s="22" customFormat="1" x14ac:dyDescent="0.25">
      <c r="A60" s="22" t="s">
        <v>46</v>
      </c>
      <c r="B60" s="54"/>
      <c r="C60" s="54"/>
      <c r="D60" s="54"/>
      <c r="E60" s="54"/>
      <c r="F60" s="54"/>
      <c r="G60" s="53">
        <f t="shared" ref="G60:M60" si="11">(G42+G39)*100/G56</f>
        <v>6.7853079036082231E-2</v>
      </c>
      <c r="H60" s="53">
        <f t="shared" si="11"/>
        <v>1.3259171527070133</v>
      </c>
      <c r="I60" s="53">
        <f t="shared" si="11"/>
        <v>3.8331956843793202</v>
      </c>
      <c r="J60" s="53">
        <f t="shared" si="11"/>
        <v>7.2585636248776364</v>
      </c>
      <c r="K60" s="53">
        <f t="shared" si="11"/>
        <v>5.8834200545955895</v>
      </c>
      <c r="L60" s="53">
        <f t="shared" si="11"/>
        <v>3.3420916860469965</v>
      </c>
      <c r="M60" s="53">
        <f t="shared" si="11"/>
        <v>6.0751258834758239</v>
      </c>
      <c r="N60" s="53">
        <f t="shared" ref="N60:O60" si="12">(N42+N39)*100/N56</f>
        <v>7.1440011932734482</v>
      </c>
      <c r="O60" s="53">
        <f t="shared" si="12"/>
        <v>10.282271239242824</v>
      </c>
    </row>
    <row r="61" spans="1:15" s="22" customFormat="1" x14ac:dyDescent="0.25">
      <c r="A61" s="22" t="s">
        <v>57</v>
      </c>
      <c r="B61" s="53">
        <f t="shared" ref="B61:M61" si="13">(B35/B14)*100</f>
        <v>15.757023848455129</v>
      </c>
      <c r="C61" s="53">
        <f t="shared" si="13"/>
        <v>9.8741404604923719</v>
      </c>
      <c r="D61" s="53">
        <f t="shared" si="13"/>
        <v>1.1246779712384116</v>
      </c>
      <c r="E61" s="53">
        <f t="shared" si="13"/>
        <v>5.1770754161644703</v>
      </c>
      <c r="F61" s="53">
        <f t="shared" si="13"/>
        <v>4.0980431309955154</v>
      </c>
      <c r="G61" s="53">
        <f t="shared" si="13"/>
        <v>-1.3423836831818448</v>
      </c>
      <c r="H61" s="53">
        <f t="shared" si="13"/>
        <v>2.4021268915061267</v>
      </c>
      <c r="I61" s="53">
        <f t="shared" si="13"/>
        <v>7.5596038434616579</v>
      </c>
      <c r="J61" s="53">
        <f t="shared" si="13"/>
        <v>15.831117265980007</v>
      </c>
      <c r="K61" s="53">
        <f t="shared" si="13"/>
        <v>10.599500163224445</v>
      </c>
      <c r="L61" s="53">
        <f t="shared" si="13"/>
        <v>5.3174630826925027</v>
      </c>
      <c r="M61" s="53">
        <f t="shared" si="13"/>
        <v>10.845714633560737</v>
      </c>
      <c r="N61" s="53">
        <f t="shared" ref="N61:O61" si="14">(N35/N14)*100</f>
        <v>15.482164547427288</v>
      </c>
      <c r="O61" s="53">
        <f t="shared" si="14"/>
        <v>20.707962554036115</v>
      </c>
    </row>
    <row r="62" spans="1:15" s="22" customFormat="1" x14ac:dyDescent="0.25">
      <c r="A62" s="53" t="s">
        <v>109</v>
      </c>
      <c r="B62" s="53"/>
      <c r="C62" s="53"/>
      <c r="D62" s="53"/>
      <c r="E62" s="53"/>
      <c r="F62" s="53"/>
      <c r="G62" s="53">
        <f>IF(G53&gt;0,(G42/G53)*100," ")</f>
        <v>-32.422478724303382</v>
      </c>
      <c r="H62" s="53">
        <f t="shared" ref="H62:M62" si="15">IF(H53&gt;0,(H42/H53)*100," ")</f>
        <v>-23.304358922297062</v>
      </c>
      <c r="I62" s="53">
        <f t="shared" si="15"/>
        <v>9.1300974473139682</v>
      </c>
      <c r="J62" s="53">
        <f t="shared" si="15"/>
        <v>17.917544126041491</v>
      </c>
      <c r="K62" s="53">
        <f t="shared" si="15"/>
        <v>10.724866114222067</v>
      </c>
      <c r="L62" s="53">
        <f t="shared" si="15"/>
        <v>-21.686084458310308</v>
      </c>
      <c r="M62" s="53">
        <f t="shared" si="15"/>
        <v>12.682472253596083</v>
      </c>
      <c r="N62" s="53">
        <f t="shared" ref="N62:O62" si="16">IF(N53&gt;0,(N42/N53)*100," ")</f>
        <v>16.759732258594255</v>
      </c>
      <c r="O62" s="53">
        <f t="shared" si="16"/>
        <v>32.959821511884563</v>
      </c>
    </row>
    <row r="63" spans="1:15" s="22" customFormat="1" x14ac:dyDescent="0.25">
      <c r="A63" s="53" t="s">
        <v>110</v>
      </c>
      <c r="B63" s="53"/>
      <c r="C63" s="53"/>
      <c r="D63" s="53"/>
      <c r="E63" s="53"/>
      <c r="F63" s="53"/>
      <c r="G63" s="53">
        <f>(G50/G55)*100</f>
        <v>106.58685059615803</v>
      </c>
      <c r="H63" s="53">
        <f t="shared" ref="H63:M63" si="17">(H50/H55)*100</f>
        <v>92.10677027841858</v>
      </c>
      <c r="I63" s="53">
        <f t="shared" si="17"/>
        <v>117.13244685702719</v>
      </c>
      <c r="J63" s="53">
        <f t="shared" si="17"/>
        <v>175.41985728736614</v>
      </c>
      <c r="K63" s="53">
        <f t="shared" si="17"/>
        <v>130.64308608376678</v>
      </c>
      <c r="L63" s="53">
        <f t="shared" si="17"/>
        <v>114.01620012643552</v>
      </c>
      <c r="M63" s="53">
        <f t="shared" si="17"/>
        <v>145.36639076866172</v>
      </c>
      <c r="N63" s="53">
        <f t="shared" ref="N63:O63" si="18">(N50/N55)*100</f>
        <v>139.82375055287096</v>
      </c>
      <c r="O63" s="53">
        <f t="shared" si="18"/>
        <v>138.10954791405203</v>
      </c>
    </row>
    <row r="64" spans="1:15" s="22" customFormat="1" x14ac:dyDescent="0.25">
      <c r="A64" s="53" t="s">
        <v>111</v>
      </c>
      <c r="B64" s="53"/>
      <c r="C64" s="53"/>
      <c r="D64" s="53"/>
      <c r="E64" s="53"/>
      <c r="F64" s="53"/>
      <c r="G64" s="53">
        <f>(G53/G56)*100</f>
        <v>15.567798096529076</v>
      </c>
      <c r="H64" s="53">
        <f t="shared" ref="H64:M64" si="19">(H53/H56)*100</f>
        <v>8.7679232619578062</v>
      </c>
      <c r="I64" s="53">
        <f t="shared" si="19"/>
        <v>13.357244499086491</v>
      </c>
      <c r="J64" s="53">
        <f t="shared" si="19"/>
        <v>24.485050021118031</v>
      </c>
      <c r="K64" s="53">
        <f t="shared" si="19"/>
        <v>20.525717868912587</v>
      </c>
      <c r="L64" s="53">
        <f t="shared" si="19"/>
        <v>19.041019247617804</v>
      </c>
      <c r="M64" s="53">
        <f t="shared" si="19"/>
        <v>21.940959763646635</v>
      </c>
      <c r="N64" s="53">
        <f t="shared" ref="N64:O64" si="20">(N53/N56)*100</f>
        <v>21.013927452531775</v>
      </c>
      <c r="O64" s="53">
        <f t="shared" si="20"/>
        <v>22.505796977813034</v>
      </c>
    </row>
    <row r="65" spans="1:15" s="22" customFormat="1" x14ac:dyDescent="0.25">
      <c r="A65" s="53" t="s">
        <v>117</v>
      </c>
      <c r="B65" s="53"/>
      <c r="C65" s="53"/>
      <c r="D65" s="53"/>
      <c r="E65" s="53"/>
      <c r="F65" s="53"/>
      <c r="G65" s="53">
        <f>(G54/G56)*100</f>
        <v>72.318141140476456</v>
      </c>
      <c r="H65" s="53">
        <f t="shared" ref="H65:M65" si="21">(H54/H56)*100</f>
        <v>77.917156513738561</v>
      </c>
      <c r="I65" s="53">
        <f t="shared" si="21"/>
        <v>75.442305606937808</v>
      </c>
      <c r="J65" s="53">
        <f t="shared" si="21"/>
        <v>64.769240649259942</v>
      </c>
      <c r="K65" s="53">
        <f t="shared" si="21"/>
        <v>64.855272576699292</v>
      </c>
      <c r="L65" s="53">
        <f t="shared" si="21"/>
        <v>67.797950375018999</v>
      </c>
      <c r="M65" s="53">
        <f t="shared" si="21"/>
        <v>65.586962115271263</v>
      </c>
      <c r="N65" s="53">
        <f t="shared" ref="N65:O65" si="22">(N54/N56)*100</f>
        <v>66.308905022917912</v>
      </c>
      <c r="O65" s="53">
        <f t="shared" si="22"/>
        <v>60.722624067381318</v>
      </c>
    </row>
    <row r="66" spans="1:15" s="22" customFormat="1" x14ac:dyDescent="0.25">
      <c r="A66" s="53" t="s">
        <v>118</v>
      </c>
      <c r="B66" s="53"/>
      <c r="C66" s="53"/>
      <c r="D66" s="53"/>
      <c r="E66" s="53"/>
      <c r="F66" s="53"/>
      <c r="G66" s="53">
        <f>(G55/G56)*100</f>
        <v>12.114060762994482</v>
      </c>
      <c r="H66" s="53">
        <f t="shared" ref="H66:M66" si="23">(H55/H56)*100</f>
        <v>13.314920224303625</v>
      </c>
      <c r="I66" s="53">
        <f t="shared" si="23"/>
        <v>11.200449893975696</v>
      </c>
      <c r="J66" s="53">
        <f t="shared" si="23"/>
        <v>10.745709329622033</v>
      </c>
      <c r="K66" s="53">
        <f t="shared" si="23"/>
        <v>14.619009554388136</v>
      </c>
      <c r="L66" s="53">
        <f t="shared" si="23"/>
        <v>13.161030377363186</v>
      </c>
      <c r="M66" s="53">
        <f t="shared" si="23"/>
        <v>12.472078121082106</v>
      </c>
      <c r="N66" s="53">
        <f t="shared" ref="N66:O66" si="24">(N55/N56)*100</f>
        <v>12.677167524550301</v>
      </c>
      <c r="O66" s="53">
        <f t="shared" si="24"/>
        <v>16.771578954805658</v>
      </c>
    </row>
    <row r="67" spans="1:15" s="22" customFormat="1" x14ac:dyDescent="0.25">
      <c r="A67" s="53" t="s">
        <v>112</v>
      </c>
      <c r="B67" s="53"/>
      <c r="C67" s="53"/>
      <c r="D67" s="53"/>
      <c r="E67" s="53"/>
      <c r="F67" s="53"/>
      <c r="G67" s="53">
        <f>(G49/(G53+G54))*100</f>
        <v>99.092078789265159</v>
      </c>
      <c r="H67" s="53">
        <f t="shared" ref="H67:M67" si="25">(H49/(H53+H54))*100</f>
        <v>101.21240845975919</v>
      </c>
      <c r="I67" s="53">
        <f t="shared" si="25"/>
        <v>97.839053099320537</v>
      </c>
      <c r="J67" s="53">
        <f t="shared" si="25"/>
        <v>90.919877823189239</v>
      </c>
      <c r="K67" s="53">
        <f t="shared" si="25"/>
        <v>94.753263391575629</v>
      </c>
      <c r="L67" s="53">
        <f t="shared" si="25"/>
        <v>97.875750524898592</v>
      </c>
      <c r="M67" s="53">
        <f t="shared" si="25"/>
        <v>93.535626602433851</v>
      </c>
      <c r="N67" s="53">
        <f t="shared" ref="N67:O67" si="26">(N49/(N53+N54))*100</f>
        <v>94.218552663685401</v>
      </c>
      <c r="O67" s="53">
        <f t="shared" si="26"/>
        <v>92.320444341658643</v>
      </c>
    </row>
    <row r="68" spans="1:15" x14ac:dyDescent="0.25">
      <c r="A68" s="22"/>
    </row>
    <row r="69" spans="1:15" x14ac:dyDescent="0.25">
      <c r="A69" s="22" t="s">
        <v>44</v>
      </c>
      <c r="B69" s="25">
        <v>300</v>
      </c>
      <c r="C69" s="25">
        <v>296</v>
      </c>
      <c r="D69" s="25">
        <v>265</v>
      </c>
      <c r="E69" s="25">
        <v>261</v>
      </c>
      <c r="F69" s="25">
        <v>264</v>
      </c>
      <c r="G69" s="25">
        <v>281</v>
      </c>
      <c r="H69" s="25">
        <v>291</v>
      </c>
      <c r="I69" s="25">
        <v>298</v>
      </c>
      <c r="J69" s="25">
        <v>298</v>
      </c>
      <c r="K69" s="25">
        <v>309</v>
      </c>
      <c r="L69" s="38">
        <v>314</v>
      </c>
      <c r="M69" s="38">
        <v>313.767441860465</v>
      </c>
      <c r="N69" s="38">
        <v>298.81818181818198</v>
      </c>
      <c r="O69" s="55">
        <v>305</v>
      </c>
    </row>
    <row r="70" spans="1:15" x14ac:dyDescent="0.25">
      <c r="A70" s="22"/>
    </row>
    <row r="71" spans="1:15" s="8" customFormat="1" ht="13" x14ac:dyDescent="0.3">
      <c r="A71" s="8" t="s">
        <v>8</v>
      </c>
      <c r="B71" s="8">
        <v>95</v>
      </c>
      <c r="C71" s="8">
        <v>98</v>
      </c>
      <c r="D71" s="8">
        <v>90</v>
      </c>
      <c r="E71" s="8">
        <v>76</v>
      </c>
      <c r="F71" s="8">
        <v>68</v>
      </c>
      <c r="G71" s="8">
        <v>56</v>
      </c>
      <c r="H71" s="8">
        <v>55</v>
      </c>
      <c r="I71" s="8">
        <v>42</v>
      </c>
      <c r="J71" s="8">
        <v>42</v>
      </c>
      <c r="K71" s="8">
        <v>37</v>
      </c>
      <c r="L71" s="8">
        <v>33</v>
      </c>
      <c r="M71" s="8">
        <v>30</v>
      </c>
      <c r="N71" s="8">
        <v>36</v>
      </c>
      <c r="O71" s="8">
        <v>32</v>
      </c>
    </row>
    <row r="72" spans="1:15" s="8" customFormat="1" ht="13" x14ac:dyDescent="0.3">
      <c r="A72" s="8" t="s">
        <v>54</v>
      </c>
      <c r="B72" s="8">
        <v>131</v>
      </c>
      <c r="C72" s="8">
        <v>122</v>
      </c>
      <c r="D72" s="8">
        <v>115</v>
      </c>
      <c r="E72" s="8">
        <v>102</v>
      </c>
      <c r="F72" s="8">
        <v>100</v>
      </c>
      <c r="G72" s="8">
        <v>78</v>
      </c>
      <c r="H72" s="8">
        <v>74</v>
      </c>
      <c r="I72" s="8">
        <v>61</v>
      </c>
      <c r="J72" s="8">
        <v>55</v>
      </c>
      <c r="K72" s="8">
        <v>50</v>
      </c>
      <c r="L72" s="8">
        <v>42</v>
      </c>
      <c r="M72" s="8">
        <v>43</v>
      </c>
      <c r="N72" s="8">
        <v>44</v>
      </c>
      <c r="O72" s="8">
        <v>39</v>
      </c>
    </row>
    <row r="73" spans="1:15" x14ac:dyDescent="0.25">
      <c r="B73" s="4"/>
      <c r="C73" s="4"/>
      <c r="D73" s="4"/>
      <c r="E73" s="4"/>
      <c r="F73" s="4"/>
      <c r="G73" s="4"/>
      <c r="H73" s="4"/>
      <c r="I73" s="4"/>
      <c r="J73" s="4"/>
      <c r="K73" s="4"/>
    </row>
    <row r="74" spans="1:15" x14ac:dyDescent="0.25">
      <c r="B74" s="4"/>
      <c r="C74" s="4"/>
      <c r="D74" s="4"/>
      <c r="E74" s="4"/>
      <c r="F74" s="4"/>
      <c r="G74" s="4"/>
      <c r="H74" s="4"/>
      <c r="I74" s="4"/>
      <c r="J74" s="4"/>
      <c r="K74" s="4"/>
    </row>
    <row r="75" spans="1:15" x14ac:dyDescent="0.25">
      <c r="B75" s="4"/>
      <c r="C75" s="4"/>
      <c r="D75" s="4"/>
      <c r="E75" s="4"/>
      <c r="F75" s="4"/>
      <c r="G75" s="4"/>
      <c r="H75" s="4"/>
      <c r="I75" s="4"/>
      <c r="J75" s="4"/>
      <c r="K75" s="4"/>
    </row>
    <row r="76" spans="1:15" x14ac:dyDescent="0.25">
      <c r="B76" s="4"/>
      <c r="C76" s="4"/>
      <c r="D76" s="4"/>
      <c r="E76" s="4"/>
      <c r="F76" s="4"/>
      <c r="G76" s="4"/>
      <c r="H76" s="4"/>
      <c r="I76" s="4"/>
      <c r="J76" s="4"/>
      <c r="K76" s="4"/>
    </row>
    <row r="77" spans="1:15" x14ac:dyDescent="0.25">
      <c r="B77" s="7"/>
      <c r="C77" s="7"/>
      <c r="D77" s="7"/>
      <c r="E77" s="7"/>
      <c r="F77" s="7"/>
      <c r="G77" s="7"/>
      <c r="H77" s="7"/>
      <c r="I77" s="7"/>
      <c r="J77" s="7"/>
      <c r="K77" s="7"/>
    </row>
  </sheetData>
  <phoneticPr fontId="3" type="noConversion"/>
  <pageMargins left="0.78740157499999996" right="0.78740157499999996" top="0.984251969" bottom="0.984251969" header="0.5" footer="0.5"/>
  <pageSetup paperSize="9" scale="50" orientation="landscape" horizontalDpi="4294967292" verticalDpi="300" r:id="rId1"/>
  <headerFooter alignWithMargins="0">
    <oddHeader>&amp;A</oddHeader>
    <oddFooter>Side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G77"/>
  <sheetViews>
    <sheetView workbookViewId="0"/>
  </sheetViews>
  <sheetFormatPr baseColWidth="10" defaultColWidth="9.1796875" defaultRowHeight="12.5" x14ac:dyDescent="0.25"/>
  <cols>
    <col min="1" max="1" width="32.81640625" customWidth="1"/>
    <col min="2" max="7" width="10.7265625" customWidth="1"/>
    <col min="8" max="8" width="10.7265625" bestFit="1" customWidth="1"/>
    <col min="9" max="9" width="10.7265625" customWidth="1"/>
    <col min="10" max="10" width="11.1796875" bestFit="1" customWidth="1"/>
  </cols>
  <sheetData>
    <row r="1" spans="1:137" ht="18" x14ac:dyDescent="0.4">
      <c r="A1" s="9" t="s">
        <v>15</v>
      </c>
      <c r="B1" s="2"/>
      <c r="C1" s="2"/>
      <c r="D1" s="2"/>
      <c r="E1" s="2"/>
      <c r="F1" s="2"/>
    </row>
    <row r="2" spans="1:137" x14ac:dyDescent="0.25">
      <c r="B2" s="3"/>
      <c r="C2" s="3"/>
      <c r="D2" s="3"/>
      <c r="E2" s="3"/>
      <c r="F2" s="3"/>
    </row>
    <row r="3" spans="1:137" ht="15.5" x14ac:dyDescent="0.35">
      <c r="A3" s="1" t="s">
        <v>55</v>
      </c>
      <c r="B3" s="3"/>
      <c r="C3" s="3"/>
      <c r="D3" s="3"/>
      <c r="E3" s="3"/>
      <c r="F3" s="3"/>
    </row>
    <row r="4" spans="1:137" ht="15.5" x14ac:dyDescent="0.35">
      <c r="A4" s="95" t="s">
        <v>127</v>
      </c>
      <c r="B4" s="3"/>
      <c r="C4" s="3"/>
      <c r="D4" s="3"/>
      <c r="E4" s="3"/>
      <c r="F4" s="3"/>
    </row>
    <row r="5" spans="1:137" x14ac:dyDescent="0.25">
      <c r="B5" s="3"/>
      <c r="C5" s="3"/>
      <c r="D5" s="3"/>
      <c r="E5" s="3"/>
      <c r="F5" s="3"/>
    </row>
    <row r="6" spans="1:137" ht="15.5" x14ac:dyDescent="0.35">
      <c r="A6" s="1" t="s">
        <v>125</v>
      </c>
      <c r="B6" s="3"/>
      <c r="C6" s="3"/>
      <c r="D6" s="3"/>
      <c r="E6" s="3"/>
      <c r="F6" s="3"/>
    </row>
    <row r="7" spans="1:137" x14ac:dyDescent="0.25">
      <c r="A7" s="10"/>
      <c r="B7" s="3"/>
      <c r="C7" s="3"/>
      <c r="D7" s="3"/>
      <c r="E7" s="3"/>
      <c r="F7" s="3"/>
    </row>
    <row r="8" spans="1:137" ht="13" x14ac:dyDescent="0.3">
      <c r="A8" s="8" t="s">
        <v>17</v>
      </c>
      <c r="B8" s="3"/>
      <c r="C8" s="3"/>
      <c r="D8" s="3"/>
      <c r="E8" s="3"/>
      <c r="F8" s="3"/>
    </row>
    <row r="9" spans="1:137" ht="13" x14ac:dyDescent="0.3">
      <c r="A9" s="8" t="s">
        <v>18</v>
      </c>
      <c r="B9" s="3"/>
      <c r="C9" s="3"/>
      <c r="D9" s="3"/>
      <c r="E9" s="3"/>
      <c r="F9" s="3"/>
    </row>
    <row r="10" spans="1:137" ht="13" x14ac:dyDescent="0.3">
      <c r="A10" s="8" t="s">
        <v>122</v>
      </c>
      <c r="B10" s="3"/>
      <c r="C10" s="3"/>
      <c r="D10" s="3"/>
      <c r="E10" s="3"/>
      <c r="F10" s="3"/>
    </row>
    <row r="11" spans="1:137" s="25" customFormat="1" ht="13" x14ac:dyDescent="0.3">
      <c r="A11" s="37" t="s">
        <v>92</v>
      </c>
      <c r="B11" s="36"/>
      <c r="C11" s="36"/>
      <c r="D11" s="36"/>
      <c r="E11" s="36"/>
      <c r="F11" s="36"/>
      <c r="G11" s="36"/>
      <c r="H11" s="36"/>
      <c r="I11" s="27"/>
    </row>
    <row r="12" spans="1:137" x14ac:dyDescent="0.25">
      <c r="A12" s="3"/>
      <c r="B12" s="3"/>
      <c r="C12" s="3"/>
      <c r="D12" s="3"/>
      <c r="E12" s="3"/>
      <c r="F12" s="3"/>
    </row>
    <row r="13" spans="1:137" ht="13" x14ac:dyDescent="0.3">
      <c r="A13" s="23" t="s">
        <v>16</v>
      </c>
      <c r="B13" s="18">
        <v>2003</v>
      </c>
      <c r="C13" s="18">
        <v>2004</v>
      </c>
      <c r="D13" s="18">
        <v>2005</v>
      </c>
      <c r="E13" s="18">
        <v>2006</v>
      </c>
      <c r="F13" s="18">
        <v>2007</v>
      </c>
      <c r="G13" s="18">
        <v>2008</v>
      </c>
      <c r="H13" s="18">
        <v>2009</v>
      </c>
      <c r="I13" s="18">
        <v>2010</v>
      </c>
      <c r="J13" s="18">
        <v>2011</v>
      </c>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c r="AN13" s="5"/>
      <c r="AO13" s="5"/>
      <c r="AP13" s="5"/>
      <c r="AQ13" s="5"/>
      <c r="AR13" s="5"/>
      <c r="AS13" s="5"/>
      <c r="AT13" s="5"/>
      <c r="AU13" s="5"/>
      <c r="AV13" s="5"/>
      <c r="AW13" s="5"/>
      <c r="AX13" s="5"/>
      <c r="AY13" s="5"/>
      <c r="AZ13" s="5"/>
      <c r="BA13" s="5"/>
      <c r="BB13" s="5"/>
      <c r="BC13" s="5"/>
      <c r="BD13" s="5"/>
      <c r="BE13" s="5"/>
      <c r="BF13" s="5"/>
      <c r="BG13" s="5"/>
      <c r="BH13" s="5"/>
      <c r="BI13" s="5"/>
      <c r="BJ13" s="5"/>
      <c r="BK13" s="5"/>
      <c r="BL13" s="5"/>
      <c r="BM13" s="5"/>
      <c r="BN13" s="5"/>
      <c r="BO13" s="5"/>
      <c r="BP13" s="5"/>
      <c r="BQ13" s="5"/>
      <c r="BR13" s="5"/>
      <c r="BS13" s="5"/>
      <c r="BT13" s="5"/>
      <c r="BU13" s="5"/>
      <c r="BV13" s="5"/>
      <c r="BW13" s="5"/>
      <c r="BX13" s="5"/>
      <c r="BY13" s="5"/>
      <c r="BZ13" s="5"/>
      <c r="CA13" s="5"/>
      <c r="CB13" s="5"/>
      <c r="CC13" s="5"/>
      <c r="CD13" s="5"/>
      <c r="CE13" s="5"/>
      <c r="CF13" s="5"/>
      <c r="CG13" s="5"/>
      <c r="CH13" s="5"/>
      <c r="CI13" s="5"/>
      <c r="CJ13" s="5"/>
      <c r="CK13" s="5"/>
      <c r="CL13" s="5"/>
      <c r="CM13" s="5"/>
      <c r="CN13" s="5"/>
      <c r="CO13" s="5"/>
      <c r="CP13" s="5"/>
      <c r="CQ13" s="5"/>
      <c r="CR13" s="5"/>
      <c r="CS13" s="5"/>
      <c r="CT13" s="5"/>
      <c r="CU13" s="5"/>
      <c r="CV13" s="5"/>
      <c r="CW13" s="5"/>
      <c r="CX13" s="5"/>
      <c r="CY13" s="5"/>
      <c r="CZ13" s="5"/>
      <c r="DA13" s="5"/>
      <c r="DB13" s="5"/>
      <c r="DC13" s="5"/>
      <c r="DD13" s="5"/>
      <c r="DE13" s="5"/>
      <c r="DF13" s="5"/>
      <c r="DG13" s="5"/>
      <c r="DH13" s="5"/>
      <c r="DI13" s="5"/>
      <c r="DJ13" s="5"/>
      <c r="DK13" s="5"/>
      <c r="DL13" s="5"/>
      <c r="DM13" s="5"/>
      <c r="DN13" s="5"/>
      <c r="DO13" s="5"/>
      <c r="DP13" s="5"/>
      <c r="DQ13" s="5"/>
      <c r="DR13" s="5"/>
      <c r="DS13" s="5"/>
      <c r="DT13" s="5"/>
      <c r="DU13" s="5"/>
      <c r="DV13" s="5"/>
      <c r="DW13" s="5"/>
      <c r="DX13" s="5"/>
      <c r="DY13" s="5"/>
      <c r="DZ13" s="5"/>
      <c r="EA13" s="5"/>
      <c r="EB13" s="5"/>
      <c r="EC13" s="5"/>
      <c r="ED13" s="5"/>
      <c r="EE13" s="5"/>
      <c r="EF13" s="5"/>
      <c r="EG13" s="5"/>
    </row>
    <row r="14" spans="1:137" s="8" customFormat="1" ht="13" x14ac:dyDescent="0.3">
      <c r="A14" s="8" t="s">
        <v>13</v>
      </c>
      <c r="B14" s="42">
        <v>10575730.625</v>
      </c>
      <c r="C14" s="42">
        <v>12526037.7857143</v>
      </c>
      <c r="D14" s="42">
        <v>16478707.699999999</v>
      </c>
      <c r="E14" s="42">
        <v>21801947.899999999</v>
      </c>
      <c r="F14" s="42">
        <v>18755945.111111101</v>
      </c>
      <c r="G14" s="42">
        <v>21530039.285714298</v>
      </c>
      <c r="H14" s="42">
        <v>26324226.75</v>
      </c>
      <c r="I14" s="42">
        <v>29806851.285714298</v>
      </c>
      <c r="J14" s="42">
        <v>47018844.75</v>
      </c>
      <c r="K14" s="17"/>
      <c r="L14" s="17"/>
      <c r="M14" s="17"/>
      <c r="N14" s="17"/>
      <c r="O14" s="17"/>
      <c r="P14" s="17"/>
      <c r="Q14" s="17"/>
      <c r="R14" s="17"/>
      <c r="S14" s="17"/>
      <c r="T14" s="17"/>
      <c r="U14" s="17"/>
      <c r="V14" s="17"/>
      <c r="W14" s="17"/>
      <c r="X14" s="17"/>
      <c r="Y14" s="17"/>
      <c r="Z14" s="17"/>
      <c r="AA14" s="17"/>
      <c r="AB14" s="17"/>
      <c r="AC14" s="17"/>
      <c r="AD14" s="17"/>
      <c r="AE14" s="17"/>
      <c r="AF14" s="17"/>
      <c r="AG14" s="17"/>
      <c r="AH14" s="17"/>
      <c r="AI14" s="17"/>
      <c r="AJ14" s="17"/>
      <c r="AK14" s="17"/>
      <c r="AL14" s="17"/>
      <c r="AM14" s="17"/>
      <c r="AN14" s="17"/>
      <c r="AO14" s="17"/>
      <c r="AP14" s="17"/>
      <c r="AQ14" s="17"/>
      <c r="AR14" s="17"/>
      <c r="AS14" s="17"/>
      <c r="AT14" s="17"/>
      <c r="AU14" s="17"/>
      <c r="AV14" s="17"/>
      <c r="AW14" s="17"/>
      <c r="AX14" s="17"/>
      <c r="AY14" s="17"/>
      <c r="AZ14" s="17"/>
      <c r="BA14" s="17"/>
      <c r="BB14" s="17"/>
      <c r="BC14" s="17"/>
      <c r="BD14" s="17"/>
      <c r="BE14" s="17"/>
      <c r="BF14" s="17"/>
      <c r="BG14" s="17"/>
      <c r="BH14" s="17"/>
      <c r="BI14" s="17"/>
      <c r="BJ14" s="17"/>
      <c r="BK14" s="17"/>
      <c r="BL14" s="17"/>
      <c r="BM14" s="17"/>
      <c r="BN14" s="17"/>
      <c r="BO14" s="17"/>
      <c r="BP14" s="17"/>
      <c r="BQ14" s="17"/>
      <c r="BR14" s="17"/>
      <c r="BS14" s="17"/>
      <c r="BT14" s="17"/>
      <c r="BU14" s="17"/>
      <c r="BV14" s="17"/>
      <c r="BW14" s="17"/>
      <c r="BX14" s="17"/>
      <c r="BY14" s="17"/>
      <c r="BZ14" s="17"/>
      <c r="CA14" s="17"/>
      <c r="CB14" s="17"/>
      <c r="CC14" s="17"/>
      <c r="CD14" s="17"/>
      <c r="CE14" s="17"/>
      <c r="CF14" s="17"/>
      <c r="CG14" s="17"/>
      <c r="CH14" s="17"/>
      <c r="CI14" s="17"/>
      <c r="CJ14" s="17"/>
      <c r="CK14" s="17"/>
      <c r="CL14" s="17"/>
      <c r="CM14" s="17"/>
      <c r="CN14" s="17"/>
      <c r="CO14" s="17"/>
      <c r="CP14" s="17"/>
      <c r="CQ14" s="17"/>
      <c r="CR14" s="17"/>
      <c r="CS14" s="17"/>
      <c r="CT14" s="17"/>
      <c r="CU14" s="17"/>
      <c r="CV14" s="17"/>
      <c r="CW14" s="17"/>
      <c r="CX14" s="17"/>
      <c r="CY14" s="17"/>
      <c r="CZ14" s="17"/>
      <c r="DA14" s="17"/>
      <c r="DB14" s="17"/>
      <c r="DC14" s="17"/>
      <c r="DD14" s="17"/>
      <c r="DE14" s="17"/>
      <c r="DF14" s="17"/>
      <c r="DG14" s="17"/>
      <c r="DH14" s="17"/>
      <c r="DI14" s="17"/>
      <c r="DJ14" s="17"/>
      <c r="DK14" s="17"/>
      <c r="DL14" s="17"/>
      <c r="DM14" s="17"/>
      <c r="DN14" s="17"/>
      <c r="DO14" s="17"/>
      <c r="DP14" s="17"/>
      <c r="DQ14" s="17"/>
      <c r="DR14" s="17"/>
      <c r="DS14" s="17"/>
      <c r="DT14" s="17"/>
      <c r="DU14" s="17"/>
      <c r="DV14" s="17"/>
      <c r="DW14" s="17"/>
      <c r="DX14" s="17"/>
      <c r="DY14" s="17"/>
      <c r="DZ14" s="17"/>
      <c r="EA14" s="17"/>
      <c r="EB14" s="17"/>
      <c r="EC14" s="17"/>
      <c r="ED14" s="17"/>
      <c r="EE14" s="17"/>
      <c r="EF14" s="17"/>
      <c r="EG14" s="17"/>
    </row>
    <row r="15" spans="1:137" ht="13" x14ac:dyDescent="0.3">
      <c r="A15" s="8"/>
      <c r="B15" s="13"/>
      <c r="C15" s="13"/>
      <c r="D15" s="13"/>
      <c r="E15" s="13"/>
      <c r="F15" s="13"/>
      <c r="G15" s="13"/>
      <c r="H15" s="13"/>
      <c r="I15" s="13"/>
      <c r="J15" s="13"/>
    </row>
    <row r="16" spans="1:137" ht="13" x14ac:dyDescent="0.3">
      <c r="A16" s="8" t="s">
        <v>14</v>
      </c>
      <c r="B16" s="12"/>
      <c r="C16" s="12"/>
      <c r="D16" s="12"/>
      <c r="E16" s="12"/>
      <c r="F16" s="12"/>
      <c r="G16" s="12"/>
      <c r="H16" s="12"/>
      <c r="I16" s="12"/>
      <c r="J16" s="12"/>
    </row>
    <row r="17" spans="1:10" x14ac:dyDescent="0.25">
      <c r="A17" s="22" t="s">
        <v>1</v>
      </c>
      <c r="B17" s="6">
        <v>353558.625</v>
      </c>
      <c r="C17" s="6">
        <v>497634.21428571403</v>
      </c>
      <c r="D17" s="6">
        <v>535377.30000000005</v>
      </c>
      <c r="E17" s="6">
        <v>597225.69999999995</v>
      </c>
      <c r="F17" s="6">
        <v>474983.55555555603</v>
      </c>
      <c r="G17" s="6">
        <v>550877.71428571397</v>
      </c>
      <c r="H17" s="6">
        <v>726565.625</v>
      </c>
      <c r="I17" s="6">
        <v>894053.28571428603</v>
      </c>
      <c r="J17" s="6">
        <v>1281282</v>
      </c>
    </row>
    <row r="18" spans="1:10" x14ac:dyDescent="0.25">
      <c r="A18" s="22" t="s">
        <v>9</v>
      </c>
      <c r="B18" s="20">
        <v>16797.3125</v>
      </c>
      <c r="C18" s="20">
        <v>43910</v>
      </c>
      <c r="D18" s="20">
        <v>57437.5</v>
      </c>
      <c r="E18" s="20">
        <v>10882.1</v>
      </c>
      <c r="F18" s="20">
        <v>9194</v>
      </c>
      <c r="G18" s="20">
        <v>22209.142857142899</v>
      </c>
      <c r="H18" s="20">
        <v>0</v>
      </c>
      <c r="I18" s="20">
        <v>0</v>
      </c>
      <c r="J18" s="20">
        <v>0</v>
      </c>
    </row>
    <row r="19" spans="1:10" x14ac:dyDescent="0.25">
      <c r="A19" s="22" t="s">
        <v>10</v>
      </c>
      <c r="B19" s="6">
        <v>0</v>
      </c>
      <c r="C19" s="6">
        <v>0</v>
      </c>
      <c r="D19" s="6">
        <v>32811.4</v>
      </c>
      <c r="E19" s="6">
        <v>43527</v>
      </c>
      <c r="F19" s="6">
        <v>36779.555555555598</v>
      </c>
      <c r="G19" s="6">
        <v>41902.142857142899</v>
      </c>
      <c r="H19" s="6">
        <v>50485.25</v>
      </c>
      <c r="I19" s="6">
        <v>59504.285714285703</v>
      </c>
      <c r="J19" s="6">
        <v>90231.25</v>
      </c>
    </row>
    <row r="20" spans="1:10" x14ac:dyDescent="0.25">
      <c r="A20" s="22" t="s">
        <v>19</v>
      </c>
      <c r="B20" s="14">
        <v>3588672.0625</v>
      </c>
      <c r="C20" s="14">
        <v>3873385.1428571399</v>
      </c>
      <c r="D20" s="14">
        <v>4648719.7</v>
      </c>
      <c r="E20" s="14">
        <v>6527799.9000000004</v>
      </c>
      <c r="F20" s="14">
        <v>5544000.4444444403</v>
      </c>
      <c r="G20" s="14">
        <v>5933499.57142857</v>
      </c>
      <c r="H20" s="14">
        <v>7491672.25</v>
      </c>
      <c r="I20" s="14">
        <v>9630593.7142857108</v>
      </c>
      <c r="J20" s="14">
        <v>12008866.5</v>
      </c>
    </row>
    <row r="21" spans="1:10" x14ac:dyDescent="0.25">
      <c r="A21" s="22" t="s">
        <v>93</v>
      </c>
      <c r="B21" s="6">
        <v>228291</v>
      </c>
      <c r="C21" s="6">
        <v>268927.78571428597</v>
      </c>
      <c r="D21" s="6">
        <v>334736.09999999998</v>
      </c>
      <c r="E21" s="6">
        <v>341698</v>
      </c>
      <c r="F21" s="6">
        <v>378461</v>
      </c>
      <c r="G21" s="6">
        <v>523022.28571428597</v>
      </c>
      <c r="H21" s="6">
        <v>595508.5</v>
      </c>
      <c r="I21" s="6">
        <v>503888.28571428597</v>
      </c>
      <c r="J21" s="6">
        <v>589815</v>
      </c>
    </row>
    <row r="22" spans="1:10" x14ac:dyDescent="0.25">
      <c r="A22" s="22" t="s">
        <v>3</v>
      </c>
      <c r="B22" s="6">
        <v>60027.25</v>
      </c>
      <c r="C22" s="6">
        <v>66677.928571428594</v>
      </c>
      <c r="D22" s="6">
        <v>58145.2</v>
      </c>
      <c r="E22" s="6">
        <v>65411.8</v>
      </c>
      <c r="F22" s="6">
        <v>82476.111111111095</v>
      </c>
      <c r="G22" s="6">
        <v>128024.857142857</v>
      </c>
      <c r="H22" s="6">
        <v>178868.875</v>
      </c>
      <c r="I22" s="6">
        <v>193571</v>
      </c>
      <c r="J22" s="6">
        <v>215042.75</v>
      </c>
    </row>
    <row r="23" spans="1:10" x14ac:dyDescent="0.25">
      <c r="A23" s="22" t="s">
        <v>48</v>
      </c>
      <c r="B23" s="6">
        <v>25853.9375</v>
      </c>
      <c r="C23" s="6">
        <v>31050.642857142899</v>
      </c>
      <c r="D23" s="6">
        <v>41025.699999999997</v>
      </c>
      <c r="E23" s="6">
        <v>54365.5</v>
      </c>
      <c r="F23" s="6">
        <v>45973.555555555598</v>
      </c>
      <c r="G23" s="6">
        <v>67277.714285714304</v>
      </c>
      <c r="H23" s="6">
        <v>64871.75</v>
      </c>
      <c r="I23" s="6">
        <v>74380.714285714304</v>
      </c>
      <c r="J23" s="6">
        <v>112796.5</v>
      </c>
    </row>
    <row r="24" spans="1:10" x14ac:dyDescent="0.25">
      <c r="A24" s="22" t="s">
        <v>49</v>
      </c>
      <c r="B24" s="6">
        <v>1257428.3125</v>
      </c>
      <c r="C24" s="6">
        <v>1437192</v>
      </c>
      <c r="D24" s="6">
        <v>1385499.6</v>
      </c>
      <c r="E24" s="6">
        <v>1673490.4</v>
      </c>
      <c r="F24" s="6">
        <v>1660480.5555555599</v>
      </c>
      <c r="G24" s="6">
        <v>1183495.7142857099</v>
      </c>
      <c r="H24" s="6">
        <v>2049448.5</v>
      </c>
      <c r="I24" s="6">
        <v>2143151</v>
      </c>
      <c r="J24" s="6">
        <v>2817484.25</v>
      </c>
    </row>
    <row r="25" spans="1:10" s="8" customFormat="1" ht="13" x14ac:dyDescent="0.3">
      <c r="A25" s="22" t="s">
        <v>50</v>
      </c>
      <c r="B25" s="6">
        <v>144181.125</v>
      </c>
      <c r="C25" s="6">
        <v>168428.57142857101</v>
      </c>
      <c r="D25" s="6">
        <v>205755</v>
      </c>
      <c r="E25" s="6">
        <v>0</v>
      </c>
      <c r="F25" s="6">
        <v>0</v>
      </c>
      <c r="G25" s="6">
        <v>232842.85714285701</v>
      </c>
      <c r="H25" s="6">
        <v>271050</v>
      </c>
      <c r="I25" s="6">
        <v>190476.14285714299</v>
      </c>
      <c r="J25" s="6">
        <v>1717402.5</v>
      </c>
    </row>
    <row r="26" spans="1:10" x14ac:dyDescent="0.25">
      <c r="A26" s="22" t="s">
        <v>0</v>
      </c>
      <c r="B26" s="6">
        <v>2143136.3125</v>
      </c>
      <c r="C26" s="6">
        <v>2974591.92857143</v>
      </c>
      <c r="D26" s="6">
        <v>3977594.3</v>
      </c>
      <c r="E26" s="6">
        <v>4865818.5</v>
      </c>
      <c r="F26" s="6">
        <v>5006465.8888888899</v>
      </c>
      <c r="G26" s="6">
        <v>7189671.1428571399</v>
      </c>
      <c r="H26" s="6">
        <v>4852483.875</v>
      </c>
      <c r="I26" s="6">
        <v>5105609.2857142901</v>
      </c>
      <c r="J26" s="6">
        <v>8862933</v>
      </c>
    </row>
    <row r="27" spans="1:10" x14ac:dyDescent="0.25">
      <c r="A27" s="22" t="s">
        <v>2</v>
      </c>
      <c r="B27" s="6">
        <v>210404.875</v>
      </c>
      <c r="C27" s="6">
        <v>303630.42857142899</v>
      </c>
      <c r="D27" s="6">
        <v>293752.40000000002</v>
      </c>
      <c r="E27" s="6">
        <v>270503.90000000002</v>
      </c>
      <c r="F27" s="6">
        <v>266465.55555555603</v>
      </c>
      <c r="G27" s="6">
        <v>380617.71428571403</v>
      </c>
      <c r="H27" s="6">
        <v>200125</v>
      </c>
      <c r="I27" s="6">
        <v>202286</v>
      </c>
      <c r="J27" s="6">
        <v>407594.5</v>
      </c>
    </row>
    <row r="28" spans="1:10" x14ac:dyDescent="0.25">
      <c r="A28" s="22" t="s">
        <v>5</v>
      </c>
      <c r="B28" s="6">
        <v>1282834.5625</v>
      </c>
      <c r="C28" s="6">
        <v>1153313.3571428601</v>
      </c>
      <c r="D28" s="6">
        <v>1595206.5</v>
      </c>
      <c r="E28" s="6">
        <v>2581808.9</v>
      </c>
      <c r="F28" s="6">
        <v>2147565.2222222202</v>
      </c>
      <c r="G28" s="6">
        <v>2110339.1428571399</v>
      </c>
      <c r="H28" s="6">
        <v>2120001.875</v>
      </c>
      <c r="I28" s="6">
        <v>4302603</v>
      </c>
      <c r="J28" s="6">
        <v>2314936.5</v>
      </c>
    </row>
    <row r="29" spans="1:10" x14ac:dyDescent="0.25">
      <c r="A29" s="22" t="s">
        <v>6</v>
      </c>
      <c r="B29" s="6">
        <v>662726.5</v>
      </c>
      <c r="C29" s="6">
        <v>685444.64285714296</v>
      </c>
      <c r="D29" s="6">
        <v>580362.19999999995</v>
      </c>
      <c r="E29" s="6">
        <v>848632.7</v>
      </c>
      <c r="F29" s="6">
        <v>848407.88888888899</v>
      </c>
      <c r="G29" s="6">
        <v>655367.14285714296</v>
      </c>
      <c r="H29" s="6">
        <v>1086807.625</v>
      </c>
      <c r="I29" s="6">
        <v>993648.57142857101</v>
      </c>
      <c r="J29" s="6">
        <v>1338581</v>
      </c>
    </row>
    <row r="30" spans="1:10" x14ac:dyDescent="0.25">
      <c r="A30" s="22" t="s">
        <v>4</v>
      </c>
      <c r="B30" s="6">
        <v>344638.875</v>
      </c>
      <c r="C30" s="6">
        <v>372231.42857142899</v>
      </c>
      <c r="D30" s="6">
        <v>491876.2</v>
      </c>
      <c r="E30" s="6">
        <v>458210.5</v>
      </c>
      <c r="F30" s="6">
        <v>523060.55555555603</v>
      </c>
      <c r="G30" s="6">
        <v>615555.42857142899</v>
      </c>
      <c r="H30" s="6">
        <v>469460.5</v>
      </c>
      <c r="I30" s="6">
        <v>595826</v>
      </c>
      <c r="J30" s="6">
        <v>328193.25</v>
      </c>
    </row>
    <row r="31" spans="1:10" x14ac:dyDescent="0.25">
      <c r="A31" s="22" t="s">
        <v>99</v>
      </c>
      <c r="B31" s="6">
        <v>152187.625</v>
      </c>
      <c r="C31" s="6">
        <v>144387.07142857101</v>
      </c>
      <c r="D31" s="6">
        <v>192403.1</v>
      </c>
      <c r="E31" s="6">
        <v>219056.8</v>
      </c>
      <c r="F31" s="6">
        <v>312628.33333333302</v>
      </c>
      <c r="G31" s="6">
        <v>397593</v>
      </c>
      <c r="H31" s="6">
        <v>349703.625</v>
      </c>
      <c r="I31" s="6">
        <v>500104.85714285698</v>
      </c>
      <c r="J31" s="6">
        <v>533707.5</v>
      </c>
    </row>
    <row r="32" spans="1:10" x14ac:dyDescent="0.25">
      <c r="A32" s="22" t="s">
        <v>94</v>
      </c>
      <c r="B32" s="6">
        <v>1504033.9375</v>
      </c>
      <c r="C32" s="6">
        <v>1201673.1428571399</v>
      </c>
      <c r="D32" s="6">
        <v>1365732</v>
      </c>
      <c r="E32" s="6">
        <v>1868791.2</v>
      </c>
      <c r="F32" s="6">
        <v>1836963.7777777801</v>
      </c>
      <c r="G32" s="6">
        <v>2462631</v>
      </c>
      <c r="H32" s="6">
        <v>2859426.125</v>
      </c>
      <c r="I32" s="6">
        <v>2744154.1428571399</v>
      </c>
      <c r="J32" s="6">
        <v>5656473.25</v>
      </c>
    </row>
    <row r="33" spans="1:10" s="8" customFormat="1" ht="13.5" thickBot="1" x14ac:dyDescent="0.35">
      <c r="A33" s="8" t="s">
        <v>56</v>
      </c>
      <c r="B33" s="39">
        <f>SUM(B17:B32)</f>
        <v>11974772.3125</v>
      </c>
      <c r="C33" s="39">
        <f t="shared" ref="C33:H33" si="0">SUM(C17:C32)</f>
        <v>13222478.285714285</v>
      </c>
      <c r="D33" s="39">
        <f t="shared" si="0"/>
        <v>15796434.199999999</v>
      </c>
      <c r="E33" s="39">
        <f t="shared" si="0"/>
        <v>20427222.899999999</v>
      </c>
      <c r="F33" s="39">
        <f t="shared" si="0"/>
        <v>19173906</v>
      </c>
      <c r="G33" s="39">
        <f t="shared" si="0"/>
        <v>22494926.57142856</v>
      </c>
      <c r="H33" s="39">
        <f t="shared" si="0"/>
        <v>23366479.375</v>
      </c>
      <c r="I33" s="39">
        <f t="shared" ref="I33:J33" si="1">SUM(I17:I32)</f>
        <v>28133850.285714284</v>
      </c>
      <c r="J33" s="39">
        <f t="shared" si="1"/>
        <v>38275339.75</v>
      </c>
    </row>
    <row r="34" spans="1:10" ht="13" thickTop="1" x14ac:dyDescent="0.25">
      <c r="A34" s="22"/>
      <c r="B34" s="11"/>
      <c r="C34" s="11"/>
      <c r="D34" s="11"/>
      <c r="E34" s="11"/>
      <c r="F34" s="11"/>
      <c r="G34" s="11"/>
    </row>
    <row r="35" spans="1:10" ht="13" x14ac:dyDescent="0.3">
      <c r="A35" s="8" t="s">
        <v>28</v>
      </c>
      <c r="B35" s="43">
        <f t="shared" ref="B35:H35" si="2">B14-B33</f>
        <v>-1399041.6875</v>
      </c>
      <c r="C35" s="43">
        <f t="shared" si="2"/>
        <v>-696440.4999999851</v>
      </c>
      <c r="D35" s="43">
        <f t="shared" si="2"/>
        <v>682273.5</v>
      </c>
      <c r="E35" s="43">
        <f t="shared" si="2"/>
        <v>1374725</v>
      </c>
      <c r="F35" s="43">
        <f t="shared" si="2"/>
        <v>-417960.88888889924</v>
      </c>
      <c r="G35" s="43">
        <f t="shared" si="2"/>
        <v>-964887.28571426123</v>
      </c>
      <c r="H35" s="43">
        <f t="shared" si="2"/>
        <v>2957747.375</v>
      </c>
      <c r="I35" s="43">
        <f t="shared" ref="I35:J35" si="3">I14-I33</f>
        <v>1673001.0000000149</v>
      </c>
      <c r="J35" s="43">
        <f t="shared" si="3"/>
        <v>8743505</v>
      </c>
    </row>
    <row r="36" spans="1:10" x14ac:dyDescent="0.25">
      <c r="A36" s="22"/>
      <c r="B36" s="11"/>
      <c r="C36" s="11"/>
      <c r="D36" s="11"/>
      <c r="E36" s="11"/>
      <c r="F36" s="11"/>
      <c r="G36" s="11"/>
    </row>
    <row r="37" spans="1:10" x14ac:dyDescent="0.25">
      <c r="A37" s="22" t="s">
        <v>58</v>
      </c>
    </row>
    <row r="38" spans="1:10" x14ac:dyDescent="0.25">
      <c r="A38" s="22" t="s">
        <v>95</v>
      </c>
      <c r="B38" s="19">
        <v>37747.9375</v>
      </c>
      <c r="C38" s="19">
        <v>84613.285714285696</v>
      </c>
      <c r="D38" s="19">
        <v>156920.20000000001</v>
      </c>
      <c r="E38" s="19">
        <v>107405.5</v>
      </c>
      <c r="F38" s="19">
        <v>195545.22222222199</v>
      </c>
      <c r="G38" s="19">
        <v>45648</v>
      </c>
      <c r="H38" s="19">
        <v>149905.875</v>
      </c>
      <c r="I38" s="19">
        <v>72614</v>
      </c>
      <c r="J38" s="19">
        <v>283707.5</v>
      </c>
    </row>
    <row r="39" spans="1:10" x14ac:dyDescent="0.25">
      <c r="A39" s="22" t="s">
        <v>96</v>
      </c>
      <c r="B39" s="19">
        <v>2299758.875</v>
      </c>
      <c r="C39" s="19">
        <v>2118595.2857142901</v>
      </c>
      <c r="D39" s="19">
        <v>2065385.7</v>
      </c>
      <c r="E39" s="19">
        <v>2133892.2999999998</v>
      </c>
      <c r="F39" s="19">
        <v>2646078.8888888899</v>
      </c>
      <c r="G39" s="19">
        <v>2312223.42857143</v>
      </c>
      <c r="H39" s="19">
        <v>3892131.25</v>
      </c>
      <c r="I39" s="19">
        <v>2334134.8571428601</v>
      </c>
      <c r="J39" s="19">
        <v>7434232.25</v>
      </c>
    </row>
    <row r="40" spans="1:10" ht="13" thickBot="1" x14ac:dyDescent="0.3">
      <c r="A40" s="22" t="s">
        <v>7</v>
      </c>
      <c r="B40" s="15">
        <f t="shared" ref="B40:H40" si="4">B38-B39</f>
        <v>-2262010.9375</v>
      </c>
      <c r="C40" s="15">
        <f t="shared" si="4"/>
        <v>-2033982.0000000044</v>
      </c>
      <c r="D40" s="15">
        <f t="shared" si="4"/>
        <v>-1908465.5</v>
      </c>
      <c r="E40" s="15">
        <f t="shared" si="4"/>
        <v>-2026486.7999999998</v>
      </c>
      <c r="F40" s="15">
        <f t="shared" si="4"/>
        <v>-2450533.6666666679</v>
      </c>
      <c r="G40" s="15">
        <f t="shared" si="4"/>
        <v>-2266575.42857143</v>
      </c>
      <c r="H40" s="15">
        <f t="shared" si="4"/>
        <v>-3742225.375</v>
      </c>
      <c r="I40" s="15">
        <f t="shared" ref="I40:J40" si="5">I38-I39</f>
        <v>-2261520.8571428601</v>
      </c>
      <c r="J40" s="15">
        <f t="shared" si="5"/>
        <v>-7150524.75</v>
      </c>
    </row>
    <row r="41" spans="1:10" ht="13" thickTop="1" x14ac:dyDescent="0.25">
      <c r="A41" s="22"/>
      <c r="B41" s="11"/>
      <c r="C41" s="11"/>
      <c r="D41" s="11"/>
      <c r="E41" s="11"/>
      <c r="F41" s="11"/>
      <c r="G41" s="11"/>
    </row>
    <row r="42" spans="1:10" ht="13" x14ac:dyDescent="0.3">
      <c r="A42" s="8" t="s">
        <v>59</v>
      </c>
      <c r="B42" s="43">
        <f t="shared" ref="B42:H42" si="6">B35+B40</f>
        <v>-3661052.625</v>
      </c>
      <c r="C42" s="43">
        <f t="shared" si="6"/>
        <v>-2730422.4999999898</v>
      </c>
      <c r="D42" s="43">
        <f t="shared" si="6"/>
        <v>-1226192</v>
      </c>
      <c r="E42" s="43">
        <f t="shared" si="6"/>
        <v>-651761.79999999981</v>
      </c>
      <c r="F42" s="43">
        <f t="shared" si="6"/>
        <v>-2868494.5555555671</v>
      </c>
      <c r="G42" s="43">
        <f t="shared" si="6"/>
        <v>-3231462.7142856913</v>
      </c>
      <c r="H42" s="43">
        <f t="shared" si="6"/>
        <v>-784478</v>
      </c>
      <c r="I42" s="43">
        <f t="shared" ref="I42:J42" si="7">I35+I40</f>
        <v>-588519.85714284517</v>
      </c>
      <c r="J42" s="43">
        <f t="shared" si="7"/>
        <v>1592980.25</v>
      </c>
    </row>
    <row r="43" spans="1:10" ht="13" x14ac:dyDescent="0.3">
      <c r="A43" s="8"/>
      <c r="B43" s="11"/>
      <c r="C43" s="11"/>
      <c r="D43" s="11"/>
      <c r="E43" s="11"/>
      <c r="F43" s="11"/>
      <c r="G43" s="11"/>
    </row>
    <row r="44" spans="1:10" ht="13" x14ac:dyDescent="0.3">
      <c r="A44" s="8"/>
      <c r="B44" s="11"/>
      <c r="C44" s="11"/>
      <c r="D44" s="11"/>
      <c r="E44" s="11"/>
      <c r="F44" s="11"/>
      <c r="G44" s="11"/>
    </row>
    <row r="45" spans="1:10" ht="13" x14ac:dyDescent="0.3">
      <c r="A45" s="17" t="s">
        <v>45</v>
      </c>
      <c r="B45" s="11"/>
      <c r="C45" s="11"/>
      <c r="D45" s="11"/>
      <c r="E45" s="11"/>
      <c r="F45" s="11"/>
      <c r="G45" s="11"/>
    </row>
    <row r="46" spans="1:10" x14ac:dyDescent="0.25">
      <c r="A46" s="22" t="s">
        <v>52</v>
      </c>
      <c r="B46" s="16">
        <v>4336246.75</v>
      </c>
      <c r="C46" s="16">
        <v>6393000</v>
      </c>
      <c r="D46" s="16">
        <v>8201630</v>
      </c>
      <c r="E46" s="16">
        <v>10783726.699999999</v>
      </c>
      <c r="F46" s="16">
        <v>8358077.7777777798</v>
      </c>
      <c r="G46" s="16">
        <v>5730871.42857143</v>
      </c>
      <c r="H46" s="16">
        <v>16009150</v>
      </c>
      <c r="I46" s="16">
        <v>8047619</v>
      </c>
      <c r="J46" s="16">
        <v>80379178.75</v>
      </c>
    </row>
    <row r="47" spans="1:10" x14ac:dyDescent="0.25">
      <c r="A47" s="22" t="s">
        <v>51</v>
      </c>
      <c r="B47" s="16">
        <v>18237397.3125</v>
      </c>
      <c r="C47" s="16">
        <v>17991225.5</v>
      </c>
      <c r="D47" s="16">
        <v>18296671.300000001</v>
      </c>
      <c r="E47" s="16">
        <v>23645292.199999999</v>
      </c>
      <c r="F47" s="16">
        <v>20562302.555555601</v>
      </c>
      <c r="G47" s="16">
        <v>8266339.7142857099</v>
      </c>
      <c r="H47" s="16">
        <v>24717465.625</v>
      </c>
      <c r="I47" s="16">
        <v>22553791.285714298</v>
      </c>
      <c r="J47" s="16">
        <v>21130648.75</v>
      </c>
    </row>
    <row r="48" spans="1:10" x14ac:dyDescent="0.25">
      <c r="A48" s="22" t="s">
        <v>97</v>
      </c>
      <c r="B48" s="16">
        <v>1764922.25</v>
      </c>
      <c r="C48" s="16">
        <v>2058053.07142857</v>
      </c>
      <c r="D48" s="16">
        <v>799330.7</v>
      </c>
      <c r="E48" s="16">
        <v>1955444.1</v>
      </c>
      <c r="F48" s="16">
        <v>3227744.2222222202</v>
      </c>
      <c r="G48" s="16">
        <v>21118.285714285699</v>
      </c>
      <c r="H48" s="16">
        <v>4002072.125</v>
      </c>
      <c r="I48" s="16">
        <v>3452014</v>
      </c>
      <c r="J48" s="16">
        <v>6246679</v>
      </c>
    </row>
    <row r="49" spans="1:13" s="8" customFormat="1" ht="13" x14ac:dyDescent="0.3">
      <c r="A49" s="8" t="s">
        <v>98</v>
      </c>
      <c r="B49" s="40">
        <v>24338566.3125</v>
      </c>
      <c r="C49" s="40">
        <v>26442278.571428601</v>
      </c>
      <c r="D49" s="40">
        <v>27297632</v>
      </c>
      <c r="E49" s="40">
        <v>36384463</v>
      </c>
      <c r="F49" s="40">
        <v>32148124.555555601</v>
      </c>
      <c r="G49" s="40">
        <v>14018329.428571399</v>
      </c>
      <c r="H49" s="40">
        <v>44728687.75</v>
      </c>
      <c r="I49" s="40">
        <v>34053424.285714298</v>
      </c>
      <c r="J49" s="40">
        <v>107756506.5</v>
      </c>
    </row>
    <row r="50" spans="1:13" x14ac:dyDescent="0.25">
      <c r="A50" s="22" t="s">
        <v>39</v>
      </c>
      <c r="B50" s="19">
        <v>1143321.5</v>
      </c>
      <c r="C50" s="19">
        <v>1343278.57142857</v>
      </c>
      <c r="D50" s="19">
        <v>1987004.2</v>
      </c>
      <c r="E50" s="19">
        <v>1915739.7</v>
      </c>
      <c r="F50" s="19">
        <v>1738164.5555555599</v>
      </c>
      <c r="G50" s="19">
        <v>2121498</v>
      </c>
      <c r="H50" s="19">
        <v>5347270.375</v>
      </c>
      <c r="I50" s="19">
        <v>2750815.8571428601</v>
      </c>
      <c r="J50" s="19">
        <v>21045431</v>
      </c>
    </row>
    <row r="51" spans="1:13" s="8" customFormat="1" ht="13.5" thickBot="1" x14ac:dyDescent="0.35">
      <c r="A51" s="8" t="s">
        <v>40</v>
      </c>
      <c r="B51" s="41">
        <f>B49+B50</f>
        <v>25481887.8125</v>
      </c>
      <c r="C51" s="41">
        <f>C49+C50</f>
        <v>27785557.142857172</v>
      </c>
      <c r="D51" s="41">
        <f>D49+D50</f>
        <v>29284636.199999999</v>
      </c>
      <c r="E51" s="41">
        <f>E49+E50</f>
        <v>38300202.700000003</v>
      </c>
      <c r="F51" s="41">
        <f>F49+F50</f>
        <v>33886289.111111164</v>
      </c>
      <c r="G51" s="41">
        <v>16139827.428571399</v>
      </c>
      <c r="H51" s="41">
        <v>50075958.125</v>
      </c>
      <c r="I51" s="41">
        <v>36804240.142857097</v>
      </c>
      <c r="J51" s="41">
        <v>128801937.5</v>
      </c>
    </row>
    <row r="52" spans="1:13" ht="13" thickTop="1" x14ac:dyDescent="0.25">
      <c r="A52" s="22"/>
      <c r="B52" s="11"/>
      <c r="C52" s="11"/>
      <c r="D52" s="11"/>
      <c r="E52" s="11"/>
      <c r="F52" s="11"/>
      <c r="G52" s="11"/>
    </row>
    <row r="53" spans="1:13" x14ac:dyDescent="0.25">
      <c r="A53" s="22" t="s">
        <v>53</v>
      </c>
      <c r="B53" s="6">
        <v>-8578974.625</v>
      </c>
      <c r="C53" s="6">
        <v>-10407726.357142899</v>
      </c>
      <c r="D53" s="6">
        <v>-10834407.4</v>
      </c>
      <c r="E53" s="6">
        <v>-6025319.4000000004</v>
      </c>
      <c r="F53" s="6">
        <v>-10780825.2222222</v>
      </c>
      <c r="G53" s="6">
        <v>-12269928.2857143</v>
      </c>
      <c r="H53" s="6">
        <v>-10482802.75</v>
      </c>
      <c r="I53" s="6">
        <v>-15388816.571428601</v>
      </c>
      <c r="J53" s="6">
        <v>-7281896.25</v>
      </c>
    </row>
    <row r="54" spans="1:13" x14ac:dyDescent="0.25">
      <c r="A54" s="22" t="s">
        <v>41</v>
      </c>
      <c r="B54" s="19">
        <v>30264792.0625</v>
      </c>
      <c r="C54" s="19">
        <v>32401104.928571399</v>
      </c>
      <c r="D54" s="19">
        <v>32308565.800000001</v>
      </c>
      <c r="E54" s="19">
        <v>39432510.899999999</v>
      </c>
      <c r="F54" s="19">
        <v>39032437.555555597</v>
      </c>
      <c r="G54" s="19">
        <v>23331091.571428601</v>
      </c>
      <c r="H54" s="19">
        <v>51521134.25</v>
      </c>
      <c r="I54" s="19">
        <v>46124850.571428597</v>
      </c>
      <c r="J54" s="19">
        <v>124705073.25</v>
      </c>
    </row>
    <row r="55" spans="1:13" x14ac:dyDescent="0.25">
      <c r="A55" s="22" t="s">
        <v>42</v>
      </c>
      <c r="B55" s="19">
        <v>3796070.375</v>
      </c>
      <c r="C55" s="19">
        <v>5792178.57142857</v>
      </c>
      <c r="D55" s="19">
        <v>7810477.7999999998</v>
      </c>
      <c r="E55" s="19">
        <v>4893011.2</v>
      </c>
      <c r="F55" s="19">
        <v>5634676.7777777798</v>
      </c>
      <c r="G55" s="19">
        <v>5078664.1428571399</v>
      </c>
      <c r="H55" s="19">
        <v>9037626.625</v>
      </c>
      <c r="I55" s="19">
        <v>6068206.1428571399</v>
      </c>
      <c r="J55" s="19">
        <v>11378760.5</v>
      </c>
    </row>
    <row r="56" spans="1:13" s="8" customFormat="1" ht="13.5" thickBot="1" x14ac:dyDescent="0.35">
      <c r="A56" s="8" t="s">
        <v>43</v>
      </c>
      <c r="B56" s="41">
        <f t="shared" ref="B56:H56" si="8">SUM(B53:B55)</f>
        <v>25481887.8125</v>
      </c>
      <c r="C56" s="41">
        <f t="shared" si="8"/>
        <v>27785557.142857071</v>
      </c>
      <c r="D56" s="41">
        <f t="shared" si="8"/>
        <v>29284636.199999999</v>
      </c>
      <c r="E56" s="41">
        <f t="shared" si="8"/>
        <v>38300202.700000003</v>
      </c>
      <c r="F56" s="41">
        <f t="shared" si="8"/>
        <v>33886289.111111179</v>
      </c>
      <c r="G56" s="41">
        <f t="shared" si="8"/>
        <v>16139827.42857144</v>
      </c>
      <c r="H56" s="41">
        <f t="shared" si="8"/>
        <v>50075958.125</v>
      </c>
      <c r="I56" s="41">
        <f t="shared" ref="I56:J56" si="9">SUM(I53:I55)</f>
        <v>36804240.142857134</v>
      </c>
      <c r="J56" s="41">
        <f t="shared" si="9"/>
        <v>128801937.5</v>
      </c>
    </row>
    <row r="57" spans="1:13" ht="13.5" thickTop="1" x14ac:dyDescent="0.3">
      <c r="A57" s="8"/>
    </row>
    <row r="58" spans="1:13" ht="13" x14ac:dyDescent="0.3">
      <c r="A58" s="8"/>
    </row>
    <row r="59" spans="1:13" ht="13" x14ac:dyDescent="0.3">
      <c r="A59" s="8" t="s">
        <v>108</v>
      </c>
    </row>
    <row r="60" spans="1:13" x14ac:dyDescent="0.25">
      <c r="A60" s="22" t="s">
        <v>46</v>
      </c>
      <c r="B60" s="53">
        <f t="shared" ref="B60:H60" si="10">(B42+B39)*100/B56</f>
        <v>-5.3422013314579653</v>
      </c>
      <c r="C60" s="53">
        <f t="shared" si="10"/>
        <v>-2.2019612964391615</v>
      </c>
      <c r="D60" s="53">
        <f t="shared" si="10"/>
        <v>2.8656449554937615</v>
      </c>
      <c r="E60" s="53">
        <f t="shared" si="10"/>
        <v>3.8697719477082555</v>
      </c>
      <c r="F60" s="53">
        <f t="shared" si="10"/>
        <v>-0.65635887700004314</v>
      </c>
      <c r="G60" s="53">
        <f t="shared" si="10"/>
        <v>-5.6954715890393164</v>
      </c>
      <c r="H60" s="53">
        <f t="shared" si="10"/>
        <v>6.2058787617056703</v>
      </c>
      <c r="I60" s="53">
        <f t="shared" ref="I60:J60" si="11">(I42+I39)*100/I56</f>
        <v>4.7429725304050301</v>
      </c>
      <c r="J60" s="53">
        <f t="shared" si="11"/>
        <v>7.0085999288636476</v>
      </c>
      <c r="K60" s="22"/>
      <c r="L60" s="22"/>
      <c r="M60" s="22"/>
    </row>
    <row r="61" spans="1:13" x14ac:dyDescent="0.25">
      <c r="A61" s="22" t="s">
        <v>57</v>
      </c>
      <c r="B61" s="53">
        <f t="shared" ref="B61:H61" si="12">(B35/B14)*100</f>
        <v>-13.228794653608153</v>
      </c>
      <c r="C61" s="53">
        <f t="shared" si="12"/>
        <v>-5.5599425126615998</v>
      </c>
      <c r="D61" s="53">
        <f t="shared" si="12"/>
        <v>4.1403337714400994</v>
      </c>
      <c r="E61" s="53">
        <f t="shared" si="12"/>
        <v>6.305514563678047</v>
      </c>
      <c r="F61" s="53">
        <f t="shared" si="12"/>
        <v>-2.2284181704141237</v>
      </c>
      <c r="G61" s="53">
        <f t="shared" si="12"/>
        <v>-4.4815862753882074</v>
      </c>
      <c r="H61" s="53">
        <f t="shared" si="12"/>
        <v>11.235837630064481</v>
      </c>
      <c r="I61" s="53">
        <f t="shared" ref="I61:J61" si="13">(I35/I14)*100</f>
        <v>5.6128068810872476</v>
      </c>
      <c r="J61" s="53">
        <f t="shared" si="13"/>
        <v>18.595746123685867</v>
      </c>
      <c r="K61" s="22"/>
      <c r="L61" s="22"/>
      <c r="M61" s="22"/>
    </row>
    <row r="62" spans="1:13" x14ac:dyDescent="0.25">
      <c r="A62" s="53" t="s">
        <v>109</v>
      </c>
      <c r="B62" s="53" t="str">
        <f>IF(B53&gt;0,(B42/B53)*100," ")</f>
        <v xml:space="preserve"> </v>
      </c>
      <c r="C62" s="53" t="str">
        <f t="shared" ref="C62:H62" si="14">IF(C53&gt;0,(C42/C53)*100," ")</f>
        <v xml:space="preserve"> </v>
      </c>
      <c r="D62" s="53" t="str">
        <f t="shared" si="14"/>
        <v xml:space="preserve"> </v>
      </c>
      <c r="E62" s="53" t="str">
        <f t="shared" si="14"/>
        <v xml:space="preserve"> </v>
      </c>
      <c r="F62" s="53" t="str">
        <f t="shared" si="14"/>
        <v xml:space="preserve"> </v>
      </c>
      <c r="G62" s="53" t="str">
        <f t="shared" si="14"/>
        <v xml:space="preserve"> </v>
      </c>
      <c r="H62" s="53" t="str">
        <f t="shared" si="14"/>
        <v xml:space="preserve"> </v>
      </c>
      <c r="I62" s="53" t="str">
        <f t="shared" ref="I62:J62" si="15">IF(I53&gt;0,(I42/I53)*100," ")</f>
        <v xml:space="preserve"> </v>
      </c>
      <c r="J62" s="53" t="str">
        <f t="shared" si="15"/>
        <v xml:space="preserve"> </v>
      </c>
      <c r="K62" s="22"/>
      <c r="L62" s="22"/>
      <c r="M62" s="22"/>
    </row>
    <row r="63" spans="1:13" x14ac:dyDescent="0.25">
      <c r="A63" s="53" t="s">
        <v>110</v>
      </c>
      <c r="B63" s="53">
        <f>(B50/B55)*100</f>
        <v>30.118553847938077</v>
      </c>
      <c r="C63" s="53">
        <f t="shared" ref="C63:H63" si="16">(C50/C55)*100</f>
        <v>23.191249283208247</v>
      </c>
      <c r="D63" s="53">
        <f t="shared" si="16"/>
        <v>25.440238752102978</v>
      </c>
      <c r="E63" s="53">
        <f t="shared" si="16"/>
        <v>39.152571324586376</v>
      </c>
      <c r="F63" s="53">
        <f t="shared" si="16"/>
        <v>30.847635527393326</v>
      </c>
      <c r="G63" s="53">
        <f t="shared" si="16"/>
        <v>41.772756384841273</v>
      </c>
      <c r="H63" s="53">
        <f t="shared" si="16"/>
        <v>59.166754689868597</v>
      </c>
      <c r="I63" s="53">
        <f t="shared" ref="I63:J63" si="17">(I50/I55)*100</f>
        <v>45.331615182203947</v>
      </c>
      <c r="J63" s="53">
        <f t="shared" si="17"/>
        <v>184.95363357019423</v>
      </c>
      <c r="K63" s="22"/>
      <c r="L63" s="22"/>
      <c r="M63" s="22"/>
    </row>
    <row r="64" spans="1:13" x14ac:dyDescent="0.25">
      <c r="A64" s="53" t="s">
        <v>111</v>
      </c>
      <c r="B64" s="53">
        <f>(B53/B56)*100</f>
        <v>-33.666950769603623</v>
      </c>
      <c r="C64" s="53">
        <f t="shared" ref="C64:H64" si="18">(C53/C56)*100</f>
        <v>-37.457324694381555</v>
      </c>
      <c r="D64" s="53">
        <f t="shared" si="18"/>
        <v>-36.996899418542206</v>
      </c>
      <c r="E64" s="53">
        <f t="shared" si="18"/>
        <v>-15.731821179108277</v>
      </c>
      <c r="F64" s="53">
        <f t="shared" si="18"/>
        <v>-31.814711805333712</v>
      </c>
      <c r="G64" s="53">
        <f t="shared" si="18"/>
        <v>-76.022673352712104</v>
      </c>
      <c r="H64" s="53">
        <f t="shared" si="18"/>
        <v>-20.933803650511777</v>
      </c>
      <c r="I64" s="53">
        <f t="shared" ref="I64:J64" si="19">(I53/I56)*100</f>
        <v>-41.812618632245339</v>
      </c>
      <c r="J64" s="53">
        <f t="shared" si="19"/>
        <v>-5.653561111998024</v>
      </c>
      <c r="K64" s="22"/>
      <c r="L64" s="22"/>
      <c r="M64" s="22"/>
    </row>
    <row r="65" spans="1:13" x14ac:dyDescent="0.25">
      <c r="A65" s="53" t="s">
        <v>117</v>
      </c>
      <c r="B65" s="53">
        <f>(B54/B56)*100</f>
        <v>118.76981911698776</v>
      </c>
      <c r="C65" s="53">
        <f t="shared" ref="C65:H65" si="20">(C54/C56)*100</f>
        <v>116.6113199097786</v>
      </c>
      <c r="D65" s="53">
        <f t="shared" si="20"/>
        <v>110.32599339581348</v>
      </c>
      <c r="E65" s="53">
        <f t="shared" si="20"/>
        <v>102.95640263021374</v>
      </c>
      <c r="F65" s="53">
        <f t="shared" si="20"/>
        <v>115.18652109580513</v>
      </c>
      <c r="G65" s="53">
        <f t="shared" si="20"/>
        <v>144.55601631853179</v>
      </c>
      <c r="H65" s="53">
        <f t="shared" si="20"/>
        <v>102.88596799564482</v>
      </c>
      <c r="I65" s="53">
        <f t="shared" ref="I65:J65" si="21">(I54/I56)*100</f>
        <v>125.32482777091209</v>
      </c>
      <c r="J65" s="53">
        <f t="shared" si="21"/>
        <v>96.819252621879244</v>
      </c>
      <c r="K65" s="22"/>
      <c r="L65" s="22"/>
      <c r="M65" s="22"/>
    </row>
    <row r="66" spans="1:13" x14ac:dyDescent="0.25">
      <c r="A66" s="53" t="s">
        <v>118</v>
      </c>
      <c r="B66" s="53">
        <f>(B55/B56)*100</f>
        <v>14.897131652615858</v>
      </c>
      <c r="C66" s="53">
        <f t="shared" ref="C66:H66" si="22">(C55/C56)*100</f>
        <v>20.846004784602943</v>
      </c>
      <c r="D66" s="53">
        <f t="shared" si="22"/>
        <v>26.670906022728737</v>
      </c>
      <c r="E66" s="53">
        <f t="shared" si="22"/>
        <v>12.775418548894521</v>
      </c>
      <c r="F66" s="53">
        <f t="shared" si="22"/>
        <v>16.628190709528567</v>
      </c>
      <c r="G66" s="53">
        <f t="shared" si="22"/>
        <v>31.466657034180322</v>
      </c>
      <c r="H66" s="53">
        <f t="shared" si="22"/>
        <v>18.047835654866965</v>
      </c>
      <c r="I66" s="53">
        <f t="shared" ref="I66:J66" si="23">(I55/I56)*100</f>
        <v>16.487790861333242</v>
      </c>
      <c r="J66" s="53">
        <f t="shared" si="23"/>
        <v>8.8343084901187918</v>
      </c>
      <c r="K66" s="22"/>
      <c r="L66" s="22"/>
      <c r="M66" s="22"/>
    </row>
    <row r="67" spans="1:13" x14ac:dyDescent="0.25">
      <c r="A67" s="53" t="s">
        <v>112</v>
      </c>
      <c r="B67" s="53">
        <f>(B49/(B53+B54))*100</f>
        <v>112.23264413548348</v>
      </c>
      <c r="C67" s="53">
        <f t="shared" ref="C67:H67" si="24">(C49/(C53+C54))*100</f>
        <v>120.22836093850377</v>
      </c>
      <c r="D67" s="53">
        <f t="shared" si="24"/>
        <v>127.11851841420712</v>
      </c>
      <c r="E67" s="53">
        <f t="shared" si="24"/>
        <v>108.9120676307076</v>
      </c>
      <c r="F67" s="53">
        <f t="shared" si="24"/>
        <v>113.79217644730599</v>
      </c>
      <c r="G67" s="53">
        <f t="shared" si="24"/>
        <v>126.73467578836247</v>
      </c>
      <c r="H67" s="53">
        <f t="shared" si="24"/>
        <v>108.99246171838151</v>
      </c>
      <c r="I67" s="53">
        <f t="shared" ref="I67:J67" si="25">(I49/(I53+I54))*100</f>
        <v>110.79316311829399</v>
      </c>
      <c r="J67" s="53">
        <f t="shared" si="25"/>
        <v>91.767663976592971</v>
      </c>
      <c r="K67" s="22"/>
      <c r="L67" s="22"/>
      <c r="M67" s="22"/>
    </row>
    <row r="68" spans="1:13" x14ac:dyDescent="0.25">
      <c r="A68" s="22"/>
      <c r="B68" s="11"/>
      <c r="C68" s="11"/>
      <c r="D68" s="11"/>
      <c r="E68" s="11"/>
      <c r="F68" s="11"/>
      <c r="G68" s="11"/>
    </row>
    <row r="69" spans="1:13" x14ac:dyDescent="0.25">
      <c r="A69" s="22" t="s">
        <v>44</v>
      </c>
      <c r="B69">
        <v>326</v>
      </c>
      <c r="C69">
        <v>320</v>
      </c>
      <c r="D69">
        <v>311</v>
      </c>
      <c r="E69">
        <v>290</v>
      </c>
      <c r="F69">
        <v>264</v>
      </c>
      <c r="G69" s="21">
        <v>239.42857142857099</v>
      </c>
      <c r="H69">
        <v>272</v>
      </c>
      <c r="I69" s="21">
        <v>276.142857142857</v>
      </c>
      <c r="J69">
        <v>300</v>
      </c>
    </row>
    <row r="70" spans="1:13" x14ac:dyDescent="0.25">
      <c r="A70" s="22"/>
    </row>
    <row r="71" spans="1:13" s="8" customFormat="1" ht="13" x14ac:dyDescent="0.3">
      <c r="A71" s="8" t="s">
        <v>8</v>
      </c>
      <c r="B71" s="8">
        <v>12</v>
      </c>
      <c r="C71" s="8">
        <v>8</v>
      </c>
      <c r="D71" s="8">
        <v>6</v>
      </c>
      <c r="E71" s="8">
        <v>8</v>
      </c>
      <c r="F71" s="8">
        <v>5</v>
      </c>
      <c r="G71" s="8">
        <v>3</v>
      </c>
      <c r="H71" s="8">
        <v>5</v>
      </c>
      <c r="I71" s="8">
        <v>3</v>
      </c>
      <c r="J71" s="8">
        <v>3</v>
      </c>
    </row>
    <row r="72" spans="1:13" s="8" customFormat="1" ht="13" x14ac:dyDescent="0.3">
      <c r="A72" s="8" t="s">
        <v>54</v>
      </c>
      <c r="B72" s="8">
        <v>16</v>
      </c>
      <c r="C72" s="8">
        <v>14</v>
      </c>
      <c r="D72" s="8">
        <v>10</v>
      </c>
      <c r="E72" s="8">
        <v>10</v>
      </c>
      <c r="F72" s="8">
        <v>9</v>
      </c>
      <c r="G72" s="8">
        <v>7</v>
      </c>
      <c r="H72" s="8">
        <v>8</v>
      </c>
      <c r="I72" s="8">
        <v>7</v>
      </c>
      <c r="J72" s="8">
        <v>4</v>
      </c>
    </row>
    <row r="73" spans="1:13" x14ac:dyDescent="0.25">
      <c r="B73" s="4"/>
      <c r="C73" s="4"/>
      <c r="D73" s="4"/>
      <c r="E73" s="4"/>
      <c r="F73" s="4"/>
    </row>
    <row r="74" spans="1:13" x14ac:dyDescent="0.25">
      <c r="B74" s="4"/>
      <c r="C74" s="4"/>
      <c r="D74" s="4"/>
      <c r="E74" s="4"/>
      <c r="F74" s="4"/>
    </row>
    <row r="75" spans="1:13" x14ac:dyDescent="0.25">
      <c r="B75" s="4"/>
      <c r="C75" s="4"/>
      <c r="D75" s="4"/>
      <c r="E75" s="4"/>
      <c r="F75" s="4"/>
    </row>
    <row r="76" spans="1:13" x14ac:dyDescent="0.25">
      <c r="B76" s="4"/>
      <c r="C76" s="4"/>
      <c r="D76" s="4"/>
      <c r="E76" s="4"/>
      <c r="F76" s="4"/>
    </row>
    <row r="77" spans="1:13" x14ac:dyDescent="0.25">
      <c r="B77" s="7"/>
      <c r="C77" s="7"/>
      <c r="D77" s="7"/>
      <c r="E77" s="7"/>
      <c r="F77" s="7"/>
    </row>
  </sheetData>
  <phoneticPr fontId="3" type="noConversion"/>
  <pageMargins left="0.78740157499999996" right="0.78740157499999996" top="0.984251969" bottom="0.984251969" header="0.5" footer="0.5"/>
  <pageSetup paperSize="9" scale="50" orientation="landscape" horizontalDpi="4294967292" verticalDpi="300" r:id="rId1"/>
  <headerFooter alignWithMargins="0">
    <oddHeader>&amp;A</oddHeader>
    <oddFooter>Side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0"/>
  <sheetViews>
    <sheetView workbookViewId="0"/>
  </sheetViews>
  <sheetFormatPr baseColWidth="10" defaultColWidth="11.453125" defaultRowHeight="12.5" x14ac:dyDescent="0.25"/>
  <cols>
    <col min="1" max="1" width="11.453125" style="25"/>
    <col min="2" max="2" width="34" style="25" customWidth="1"/>
    <col min="3" max="9" width="11.453125" style="25"/>
    <col min="10" max="10" width="12" style="25" customWidth="1"/>
    <col min="11" max="16384" width="11.453125" style="25"/>
  </cols>
  <sheetData>
    <row r="1" spans="1:11" ht="18" x14ac:dyDescent="0.4">
      <c r="A1" s="24" t="s">
        <v>23</v>
      </c>
    </row>
    <row r="2" spans="1:11" ht="18" x14ac:dyDescent="0.4">
      <c r="A2" s="24"/>
    </row>
    <row r="3" spans="1:11" ht="15.5" x14ac:dyDescent="0.35">
      <c r="A3" s="26" t="s">
        <v>55</v>
      </c>
    </row>
    <row r="4" spans="1:11" x14ac:dyDescent="0.25">
      <c r="A4" s="27"/>
    </row>
    <row r="5" spans="1:11" x14ac:dyDescent="0.25">
      <c r="A5" s="27"/>
    </row>
    <row r="6" spans="1:11" x14ac:dyDescent="0.25">
      <c r="A6" s="27" t="s">
        <v>60</v>
      </c>
    </row>
    <row r="7" spans="1:11" x14ac:dyDescent="0.25">
      <c r="A7" s="27"/>
    </row>
    <row r="8" spans="1:11" x14ac:dyDescent="0.25">
      <c r="A8" s="27" t="s">
        <v>18</v>
      </c>
    </row>
    <row r="10" spans="1:11" x14ac:dyDescent="0.25">
      <c r="A10" s="25" t="s">
        <v>20</v>
      </c>
      <c r="B10" s="27" t="s">
        <v>123</v>
      </c>
    </row>
    <row r="12" spans="1:11" ht="15.5" x14ac:dyDescent="0.35">
      <c r="A12" s="26" t="s">
        <v>21</v>
      </c>
    </row>
    <row r="13" spans="1:11" ht="13.5" thickBot="1" x14ac:dyDescent="0.35">
      <c r="A13" s="28"/>
    </row>
    <row r="14" spans="1:11" ht="155.25" customHeight="1" x14ac:dyDescent="0.25">
      <c r="A14" s="29">
        <v>1998</v>
      </c>
      <c r="B14" s="30" t="s">
        <v>61</v>
      </c>
      <c r="C14" s="66" t="s">
        <v>62</v>
      </c>
      <c r="D14" s="66"/>
      <c r="E14" s="66"/>
      <c r="F14" s="66"/>
      <c r="G14" s="66"/>
      <c r="H14" s="66"/>
      <c r="I14" s="66"/>
      <c r="J14" s="67"/>
    </row>
    <row r="15" spans="1:11" ht="39" customHeight="1" x14ac:dyDescent="0.25">
      <c r="A15" s="31" t="s">
        <v>63</v>
      </c>
      <c r="B15" s="32" t="s">
        <v>64</v>
      </c>
      <c r="C15" s="68" t="s">
        <v>65</v>
      </c>
      <c r="D15" s="68"/>
      <c r="E15" s="68"/>
      <c r="F15" s="68"/>
      <c r="G15" s="68"/>
      <c r="H15" s="68"/>
      <c r="I15" s="68"/>
      <c r="J15" s="69"/>
    </row>
    <row r="16" spans="1:11" ht="66" customHeight="1" x14ac:dyDescent="0.25">
      <c r="A16" s="33">
        <v>2002</v>
      </c>
      <c r="B16" s="32" t="s">
        <v>64</v>
      </c>
      <c r="C16" s="68" t="s">
        <v>66</v>
      </c>
      <c r="D16" s="68"/>
      <c r="E16" s="68"/>
      <c r="F16" s="68"/>
      <c r="G16" s="68"/>
      <c r="H16" s="68"/>
      <c r="I16" s="68"/>
      <c r="J16" s="69"/>
      <c r="K16" s="34"/>
    </row>
    <row r="17" spans="1:11" ht="77.25" customHeight="1" x14ac:dyDescent="0.25">
      <c r="A17" s="33">
        <v>2003</v>
      </c>
      <c r="B17" s="32" t="s">
        <v>22</v>
      </c>
      <c r="C17" s="68" t="s">
        <v>67</v>
      </c>
      <c r="D17" s="68"/>
      <c r="E17" s="68"/>
      <c r="F17" s="68"/>
      <c r="G17" s="68"/>
      <c r="H17" s="68"/>
      <c r="I17" s="68"/>
      <c r="J17" s="69"/>
      <c r="K17" s="34"/>
    </row>
    <row r="18" spans="1:11" ht="409.5" customHeight="1" x14ac:dyDescent="0.25">
      <c r="A18" s="35">
        <v>2008</v>
      </c>
      <c r="B18" s="45" t="s">
        <v>68</v>
      </c>
      <c r="C18" s="70" t="s">
        <v>69</v>
      </c>
      <c r="D18" s="71"/>
      <c r="E18" s="71"/>
      <c r="F18" s="71"/>
      <c r="G18" s="71"/>
      <c r="H18" s="71"/>
      <c r="I18" s="71"/>
      <c r="J18" s="72"/>
    </row>
    <row r="19" spans="1:11" customFormat="1" ht="205.5" customHeight="1" x14ac:dyDescent="0.25">
      <c r="A19" s="47">
        <v>2009</v>
      </c>
      <c r="B19" s="56" t="s">
        <v>100</v>
      </c>
      <c r="C19" s="63" t="s">
        <v>121</v>
      </c>
      <c r="D19" s="64"/>
      <c r="E19" s="64"/>
      <c r="F19" s="64"/>
      <c r="G19" s="64"/>
      <c r="H19" s="64"/>
      <c r="I19" s="64"/>
      <c r="J19" s="65"/>
    </row>
    <row r="20" spans="1:11" ht="54" customHeight="1" thickBot="1" x14ac:dyDescent="0.3">
      <c r="A20" s="58">
        <v>2011</v>
      </c>
      <c r="B20" s="59" t="s">
        <v>64</v>
      </c>
      <c r="C20" s="60" t="s">
        <v>124</v>
      </c>
      <c r="D20" s="61"/>
      <c r="E20" s="61"/>
      <c r="F20" s="61"/>
      <c r="G20" s="61"/>
      <c r="H20" s="61"/>
      <c r="I20" s="61"/>
      <c r="J20" s="62"/>
    </row>
  </sheetData>
  <mergeCells count="7">
    <mergeCell ref="C20:J20"/>
    <mergeCell ref="C19:J19"/>
    <mergeCell ref="C14:J14"/>
    <mergeCell ref="C15:J15"/>
    <mergeCell ref="C16:J16"/>
    <mergeCell ref="C17:J17"/>
    <mergeCell ref="C18:J18"/>
  </mergeCells>
  <pageMargins left="0.78740157480314965" right="0.78740157480314965" top="0.98425196850393704" bottom="0.98425196850393704" header="0.51181102362204722" footer="0.51181102362204722"/>
  <pageSetup paperSize="9" scale="6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61"/>
  <sheetViews>
    <sheetView workbookViewId="0"/>
  </sheetViews>
  <sheetFormatPr baseColWidth="10" defaultRowHeight="12.5" x14ac:dyDescent="0.25"/>
  <cols>
    <col min="1" max="1" width="42.453125" customWidth="1"/>
  </cols>
  <sheetData>
    <row r="1" spans="1:9" ht="18" x14ac:dyDescent="0.4">
      <c r="A1" s="9" t="s">
        <v>15</v>
      </c>
    </row>
    <row r="2" spans="1:9" ht="18" x14ac:dyDescent="0.4">
      <c r="A2" s="9"/>
    </row>
    <row r="3" spans="1:9" ht="15.5" x14ac:dyDescent="0.35">
      <c r="A3" s="1" t="s">
        <v>55</v>
      </c>
    </row>
    <row r="5" spans="1:9" ht="15.5" x14ac:dyDescent="0.35">
      <c r="A5" s="1" t="s">
        <v>24</v>
      </c>
    </row>
    <row r="6" spans="1:9" ht="13" thickBot="1" x14ac:dyDescent="0.3"/>
    <row r="7" spans="1:9" ht="51" customHeight="1" x14ac:dyDescent="0.25">
      <c r="A7" s="46" t="s">
        <v>12</v>
      </c>
      <c r="B7" s="73" t="s">
        <v>107</v>
      </c>
      <c r="C7" s="73"/>
      <c r="D7" s="73"/>
      <c r="E7" s="73"/>
      <c r="F7" s="73"/>
      <c r="G7" s="73"/>
      <c r="H7" s="73"/>
      <c r="I7" s="74"/>
    </row>
    <row r="8" spans="1:9" ht="13" x14ac:dyDescent="0.25">
      <c r="A8" s="47"/>
      <c r="B8" s="75"/>
      <c r="C8" s="75"/>
      <c r="D8" s="75"/>
      <c r="E8" s="75"/>
      <c r="F8" s="75"/>
      <c r="G8" s="75"/>
      <c r="H8" s="75"/>
      <c r="I8" s="76"/>
    </row>
    <row r="9" spans="1:9" ht="12.75" customHeight="1" x14ac:dyDescent="0.25">
      <c r="A9" s="48" t="s">
        <v>14</v>
      </c>
      <c r="B9" s="77"/>
      <c r="C9" s="77"/>
      <c r="D9" s="77"/>
      <c r="E9" s="77"/>
      <c r="F9" s="77"/>
      <c r="G9" s="77"/>
      <c r="H9" s="77"/>
      <c r="I9" s="78"/>
    </row>
    <row r="10" spans="1:9" ht="78" customHeight="1" x14ac:dyDescent="0.25">
      <c r="A10" s="47" t="s">
        <v>1</v>
      </c>
      <c r="B10" s="75" t="s">
        <v>36</v>
      </c>
      <c r="C10" s="75"/>
      <c r="D10" s="75"/>
      <c r="E10" s="75"/>
      <c r="F10" s="75"/>
      <c r="G10" s="75"/>
      <c r="H10" s="75"/>
      <c r="I10" s="76"/>
    </row>
    <row r="11" spans="1:9" ht="50.25" customHeight="1" x14ac:dyDescent="0.25">
      <c r="A11" s="47" t="s">
        <v>9</v>
      </c>
      <c r="B11" s="75" t="s">
        <v>70</v>
      </c>
      <c r="C11" s="75"/>
      <c r="D11" s="75"/>
      <c r="E11" s="75"/>
      <c r="F11" s="75"/>
      <c r="G11" s="75"/>
      <c r="H11" s="75"/>
      <c r="I11" s="76"/>
    </row>
    <row r="12" spans="1:9" ht="77.25" customHeight="1" x14ac:dyDescent="0.25">
      <c r="A12" s="47" t="s">
        <v>10</v>
      </c>
      <c r="B12" s="79" t="s">
        <v>37</v>
      </c>
      <c r="C12" s="79"/>
      <c r="D12" s="79"/>
      <c r="E12" s="79"/>
      <c r="F12" s="79"/>
      <c r="G12" s="79"/>
      <c r="H12" s="79"/>
      <c r="I12" s="80"/>
    </row>
    <row r="13" spans="1:9" ht="106.5" customHeight="1" x14ac:dyDescent="0.25">
      <c r="A13" s="47" t="s">
        <v>19</v>
      </c>
      <c r="B13" s="79" t="s">
        <v>77</v>
      </c>
      <c r="C13" s="75"/>
      <c r="D13" s="75"/>
      <c r="E13" s="75"/>
      <c r="F13" s="75"/>
      <c r="G13" s="75"/>
      <c r="H13" s="75"/>
      <c r="I13" s="76"/>
    </row>
    <row r="14" spans="1:9" ht="24.75" customHeight="1" x14ac:dyDescent="0.25">
      <c r="A14" s="47" t="s">
        <v>93</v>
      </c>
      <c r="B14" s="79" t="s">
        <v>76</v>
      </c>
      <c r="C14" s="75"/>
      <c r="D14" s="75"/>
      <c r="E14" s="75"/>
      <c r="F14" s="75"/>
      <c r="G14" s="75"/>
      <c r="H14" s="75"/>
      <c r="I14" s="76"/>
    </row>
    <row r="15" spans="1:9" ht="13" x14ac:dyDescent="0.25">
      <c r="A15" s="47" t="s">
        <v>3</v>
      </c>
      <c r="B15" s="75" t="s">
        <v>72</v>
      </c>
      <c r="C15" s="75"/>
      <c r="D15" s="75"/>
      <c r="E15" s="75"/>
      <c r="F15" s="75"/>
      <c r="G15" s="75"/>
      <c r="H15" s="75"/>
      <c r="I15" s="76"/>
    </row>
    <row r="16" spans="1:9" ht="91.5" customHeight="1" x14ac:dyDescent="0.25">
      <c r="A16" s="47" t="s">
        <v>48</v>
      </c>
      <c r="B16" s="79" t="s">
        <v>71</v>
      </c>
      <c r="C16" s="79"/>
      <c r="D16" s="79"/>
      <c r="E16" s="79"/>
      <c r="F16" s="79"/>
      <c r="G16" s="79"/>
      <c r="H16" s="79"/>
      <c r="I16" s="80"/>
    </row>
    <row r="17" spans="1:9" s="49" customFormat="1" ht="38.25" customHeight="1" x14ac:dyDescent="0.25">
      <c r="A17" s="47" t="s">
        <v>78</v>
      </c>
      <c r="B17" s="79" t="s">
        <v>79</v>
      </c>
      <c r="C17" s="79"/>
      <c r="D17" s="79"/>
      <c r="E17" s="79"/>
      <c r="F17" s="79"/>
      <c r="G17" s="79"/>
      <c r="H17" s="79"/>
      <c r="I17" s="80"/>
    </row>
    <row r="18" spans="1:9" ht="127.5" customHeight="1" x14ac:dyDescent="0.25">
      <c r="A18" s="47" t="s">
        <v>50</v>
      </c>
      <c r="B18" s="79" t="s">
        <v>80</v>
      </c>
      <c r="C18" s="75"/>
      <c r="D18" s="75"/>
      <c r="E18" s="75"/>
      <c r="F18" s="75"/>
      <c r="G18" s="75"/>
      <c r="H18" s="75"/>
      <c r="I18" s="76"/>
    </row>
    <row r="19" spans="1:9" ht="191.25" customHeight="1" x14ac:dyDescent="0.25">
      <c r="A19" s="47" t="s">
        <v>0</v>
      </c>
      <c r="B19" s="75" t="s">
        <v>47</v>
      </c>
      <c r="C19" s="75"/>
      <c r="D19" s="75"/>
      <c r="E19" s="75"/>
      <c r="F19" s="75"/>
      <c r="G19" s="75"/>
      <c r="H19" s="75"/>
      <c r="I19" s="76"/>
    </row>
    <row r="20" spans="1:9" ht="13" x14ac:dyDescent="0.25">
      <c r="A20" s="47" t="s">
        <v>25</v>
      </c>
      <c r="B20" s="75" t="s">
        <v>26</v>
      </c>
      <c r="C20" s="75"/>
      <c r="D20" s="75"/>
      <c r="E20" s="75"/>
      <c r="F20" s="75"/>
      <c r="G20" s="75"/>
      <c r="H20" s="75"/>
      <c r="I20" s="76"/>
    </row>
    <row r="21" spans="1:9" ht="90.75" customHeight="1" x14ac:dyDescent="0.25">
      <c r="A21" s="47" t="s">
        <v>5</v>
      </c>
      <c r="B21" s="75" t="s">
        <v>73</v>
      </c>
      <c r="C21" s="75"/>
      <c r="D21" s="75"/>
      <c r="E21" s="75"/>
      <c r="F21" s="75"/>
      <c r="G21" s="75"/>
      <c r="H21" s="75"/>
      <c r="I21" s="76"/>
    </row>
    <row r="22" spans="1:9" ht="51.75" customHeight="1" x14ac:dyDescent="0.25">
      <c r="A22" s="47" t="s">
        <v>27</v>
      </c>
      <c r="B22" s="75" t="s">
        <v>74</v>
      </c>
      <c r="C22" s="75"/>
      <c r="D22" s="75"/>
      <c r="E22" s="75"/>
      <c r="F22" s="75"/>
      <c r="G22" s="75"/>
      <c r="H22" s="75"/>
      <c r="I22" s="76"/>
    </row>
    <row r="23" spans="1:9" ht="66" customHeight="1" x14ac:dyDescent="0.25">
      <c r="A23" s="47" t="s">
        <v>4</v>
      </c>
      <c r="B23" s="79" t="s">
        <v>101</v>
      </c>
      <c r="C23" s="75"/>
      <c r="D23" s="75"/>
      <c r="E23" s="75"/>
      <c r="F23" s="75"/>
      <c r="G23" s="75"/>
      <c r="H23" s="75"/>
      <c r="I23" s="76"/>
    </row>
    <row r="24" spans="1:9" ht="91.5" customHeight="1" x14ac:dyDescent="0.25">
      <c r="A24" s="47" t="s">
        <v>99</v>
      </c>
      <c r="B24" s="79" t="s">
        <v>102</v>
      </c>
      <c r="C24" s="75"/>
      <c r="D24" s="75"/>
      <c r="E24" s="75"/>
      <c r="F24" s="75"/>
      <c r="G24" s="75"/>
      <c r="H24" s="75"/>
      <c r="I24" s="76"/>
    </row>
    <row r="25" spans="1:9" ht="54.75" customHeight="1" x14ac:dyDescent="0.25">
      <c r="A25" s="47" t="s">
        <v>94</v>
      </c>
      <c r="B25" s="79" t="s">
        <v>75</v>
      </c>
      <c r="C25" s="75"/>
      <c r="D25" s="75"/>
      <c r="E25" s="75"/>
      <c r="F25" s="75"/>
      <c r="G25" s="75"/>
      <c r="H25" s="75"/>
      <c r="I25" s="76"/>
    </row>
    <row r="26" spans="1:9" ht="25.5" customHeight="1" x14ac:dyDescent="0.25">
      <c r="A26" s="48" t="s">
        <v>28</v>
      </c>
      <c r="B26" s="77" t="s">
        <v>29</v>
      </c>
      <c r="C26" s="77"/>
      <c r="D26" s="77"/>
      <c r="E26" s="77"/>
      <c r="F26" s="77"/>
      <c r="G26" s="77"/>
      <c r="H26" s="77"/>
      <c r="I26" s="78"/>
    </row>
    <row r="27" spans="1:9" ht="13" x14ac:dyDescent="0.25">
      <c r="A27" s="47"/>
      <c r="B27" s="75"/>
      <c r="C27" s="75"/>
      <c r="D27" s="75"/>
      <c r="E27" s="75"/>
      <c r="F27" s="75"/>
      <c r="G27" s="75"/>
      <c r="H27" s="75"/>
      <c r="I27" s="76"/>
    </row>
    <row r="28" spans="1:9" ht="105.75" customHeight="1" x14ac:dyDescent="0.25">
      <c r="A28" s="48" t="s">
        <v>31</v>
      </c>
      <c r="B28" s="77" t="s">
        <v>38</v>
      </c>
      <c r="C28" s="77"/>
      <c r="D28" s="77"/>
      <c r="E28" s="77"/>
      <c r="F28" s="77"/>
      <c r="G28" s="77"/>
      <c r="H28" s="77"/>
      <c r="I28" s="78"/>
    </row>
    <row r="29" spans="1:9" ht="25.5" customHeight="1" x14ac:dyDescent="0.25">
      <c r="A29" s="47" t="s">
        <v>95</v>
      </c>
      <c r="B29" s="75" t="s">
        <v>32</v>
      </c>
      <c r="C29" s="75"/>
      <c r="D29" s="75"/>
      <c r="E29" s="75"/>
      <c r="F29" s="75"/>
      <c r="G29" s="75"/>
      <c r="H29" s="75"/>
      <c r="I29" s="76"/>
    </row>
    <row r="30" spans="1:9" ht="24.75" customHeight="1" x14ac:dyDescent="0.25">
      <c r="A30" s="47" t="s">
        <v>96</v>
      </c>
      <c r="B30" s="75" t="s">
        <v>33</v>
      </c>
      <c r="C30" s="75"/>
      <c r="D30" s="75"/>
      <c r="E30" s="75"/>
      <c r="F30" s="75"/>
      <c r="G30" s="75"/>
      <c r="H30" s="75"/>
      <c r="I30" s="76"/>
    </row>
    <row r="31" spans="1:9" ht="25.5" customHeight="1" x14ac:dyDescent="0.25">
      <c r="A31" s="47" t="s">
        <v>7</v>
      </c>
      <c r="B31" s="75" t="s">
        <v>34</v>
      </c>
      <c r="C31" s="75"/>
      <c r="D31" s="75"/>
      <c r="E31" s="75"/>
      <c r="F31" s="75"/>
      <c r="G31" s="75"/>
      <c r="H31" s="75"/>
      <c r="I31" s="76"/>
    </row>
    <row r="32" spans="1:9" ht="13" x14ac:dyDescent="0.25">
      <c r="A32" s="47"/>
      <c r="B32" s="75"/>
      <c r="C32" s="75"/>
      <c r="D32" s="75"/>
      <c r="E32" s="75"/>
      <c r="F32" s="75"/>
      <c r="G32" s="75"/>
      <c r="H32" s="75"/>
      <c r="I32" s="76"/>
    </row>
    <row r="33" spans="1:9" ht="25.5" customHeight="1" x14ac:dyDescent="0.25">
      <c r="A33" s="48" t="s">
        <v>11</v>
      </c>
      <c r="B33" s="77" t="s">
        <v>35</v>
      </c>
      <c r="C33" s="77"/>
      <c r="D33" s="77"/>
      <c r="E33" s="77"/>
      <c r="F33" s="77"/>
      <c r="G33" s="77"/>
      <c r="H33" s="77"/>
      <c r="I33" s="78"/>
    </row>
    <row r="34" spans="1:9" ht="13" x14ac:dyDescent="0.25">
      <c r="A34" s="48"/>
      <c r="B34" s="77"/>
      <c r="C34" s="77"/>
      <c r="D34" s="77"/>
      <c r="E34" s="77"/>
      <c r="F34" s="77"/>
      <c r="G34" s="77"/>
      <c r="H34" s="77"/>
      <c r="I34" s="78"/>
    </row>
    <row r="35" spans="1:9" ht="13" x14ac:dyDescent="0.25">
      <c r="A35" s="47" t="s">
        <v>45</v>
      </c>
      <c r="B35" s="77"/>
      <c r="C35" s="77"/>
      <c r="D35" s="77"/>
      <c r="E35" s="77"/>
      <c r="F35" s="77"/>
      <c r="G35" s="77"/>
      <c r="H35" s="77"/>
      <c r="I35" s="78"/>
    </row>
    <row r="36" spans="1:9" s="49" customFormat="1" ht="142.5" customHeight="1" x14ac:dyDescent="0.25">
      <c r="A36" s="47" t="s">
        <v>52</v>
      </c>
      <c r="B36" s="84" t="s">
        <v>82</v>
      </c>
      <c r="C36" s="84"/>
      <c r="D36" s="84"/>
      <c r="E36" s="84"/>
      <c r="F36" s="84"/>
      <c r="G36" s="84"/>
      <c r="H36" s="84"/>
      <c r="I36" s="85"/>
    </row>
    <row r="37" spans="1:9" s="49" customFormat="1" ht="39" customHeight="1" x14ac:dyDescent="0.25">
      <c r="A37" s="47" t="s">
        <v>51</v>
      </c>
      <c r="B37" s="84" t="s">
        <v>81</v>
      </c>
      <c r="C37" s="84"/>
      <c r="D37" s="84"/>
      <c r="E37" s="84"/>
      <c r="F37" s="84"/>
      <c r="G37" s="84"/>
      <c r="H37" s="84"/>
      <c r="I37" s="85"/>
    </row>
    <row r="38" spans="1:9" ht="26.25" customHeight="1" x14ac:dyDescent="0.25">
      <c r="A38" s="47" t="s">
        <v>97</v>
      </c>
      <c r="B38" s="84" t="s">
        <v>83</v>
      </c>
      <c r="C38" s="77"/>
      <c r="D38" s="77"/>
      <c r="E38" s="77"/>
      <c r="F38" s="77"/>
      <c r="G38" s="77"/>
      <c r="H38" s="77"/>
      <c r="I38" s="78"/>
    </row>
    <row r="39" spans="1:9" ht="13.5" customHeight="1" x14ac:dyDescent="0.25">
      <c r="A39" s="47" t="s">
        <v>98</v>
      </c>
      <c r="B39" s="84" t="s">
        <v>103</v>
      </c>
      <c r="C39" s="77"/>
      <c r="D39" s="77"/>
      <c r="E39" s="77"/>
      <c r="F39" s="77"/>
      <c r="G39" s="77"/>
      <c r="H39" s="77"/>
      <c r="I39" s="78"/>
    </row>
    <row r="40" spans="1:9" ht="27.75" customHeight="1" x14ac:dyDescent="0.25">
      <c r="A40" s="47" t="s">
        <v>39</v>
      </c>
      <c r="B40" s="84" t="s">
        <v>84</v>
      </c>
      <c r="C40" s="77"/>
      <c r="D40" s="77"/>
      <c r="E40" s="77"/>
      <c r="F40" s="77"/>
      <c r="G40" s="77"/>
      <c r="H40" s="77"/>
      <c r="I40" s="78"/>
    </row>
    <row r="41" spans="1:9" ht="13" x14ac:dyDescent="0.25">
      <c r="A41" s="47" t="s">
        <v>40</v>
      </c>
      <c r="B41" s="84" t="s">
        <v>104</v>
      </c>
      <c r="C41" s="77"/>
      <c r="D41" s="77"/>
      <c r="E41" s="77"/>
      <c r="F41" s="77"/>
      <c r="G41" s="77"/>
      <c r="H41" s="77"/>
      <c r="I41" s="78"/>
    </row>
    <row r="42" spans="1:9" ht="13" x14ac:dyDescent="0.25">
      <c r="A42" s="47" t="s">
        <v>53</v>
      </c>
      <c r="B42" s="79" t="s">
        <v>85</v>
      </c>
      <c r="C42" s="75"/>
      <c r="D42" s="75"/>
      <c r="E42" s="75"/>
      <c r="F42" s="75"/>
      <c r="G42" s="75"/>
      <c r="H42" s="75"/>
      <c r="I42" s="76"/>
    </row>
    <row r="43" spans="1:9" ht="13" x14ac:dyDescent="0.25">
      <c r="A43" s="47" t="s">
        <v>41</v>
      </c>
      <c r="B43" s="84" t="s">
        <v>87</v>
      </c>
      <c r="C43" s="77"/>
      <c r="D43" s="77"/>
      <c r="E43" s="77"/>
      <c r="F43" s="77"/>
      <c r="G43" s="77"/>
      <c r="H43" s="77"/>
      <c r="I43" s="78"/>
    </row>
    <row r="44" spans="1:9" ht="13" x14ac:dyDescent="0.25">
      <c r="A44" s="48" t="s">
        <v>42</v>
      </c>
      <c r="B44" s="84" t="s">
        <v>86</v>
      </c>
      <c r="C44" s="77"/>
      <c r="D44" s="77"/>
      <c r="E44" s="77"/>
      <c r="F44" s="77"/>
      <c r="G44" s="77"/>
      <c r="H44" s="77"/>
      <c r="I44" s="78"/>
    </row>
    <row r="45" spans="1:9" ht="13" x14ac:dyDescent="0.25">
      <c r="A45" s="47" t="s">
        <v>43</v>
      </c>
      <c r="B45" s="84" t="s">
        <v>88</v>
      </c>
      <c r="C45" s="77"/>
      <c r="D45" s="77"/>
      <c r="E45" s="77"/>
      <c r="F45" s="77"/>
      <c r="G45" s="77"/>
      <c r="H45" s="77"/>
      <c r="I45" s="78"/>
    </row>
    <row r="46" spans="1:9" ht="13" x14ac:dyDescent="0.25">
      <c r="A46" s="48"/>
      <c r="B46" s="89"/>
      <c r="C46" s="90"/>
      <c r="D46" s="90"/>
      <c r="E46" s="90"/>
      <c r="F46" s="90"/>
      <c r="G46" s="90"/>
      <c r="H46" s="90"/>
      <c r="I46" s="91"/>
    </row>
    <row r="47" spans="1:9" ht="13" x14ac:dyDescent="0.25">
      <c r="A47" s="48" t="s">
        <v>108</v>
      </c>
      <c r="B47" s="89"/>
      <c r="C47" s="90"/>
      <c r="D47" s="90"/>
      <c r="E47" s="90"/>
      <c r="F47" s="90"/>
      <c r="G47" s="90"/>
      <c r="H47" s="90"/>
      <c r="I47" s="91"/>
    </row>
    <row r="48" spans="1:9" ht="25.5" customHeight="1" x14ac:dyDescent="0.25">
      <c r="A48" s="48" t="s">
        <v>46</v>
      </c>
      <c r="B48" s="84" t="s">
        <v>89</v>
      </c>
      <c r="C48" s="77"/>
      <c r="D48" s="77"/>
      <c r="E48" s="77"/>
      <c r="F48" s="77"/>
      <c r="G48" s="77"/>
      <c r="H48" s="77"/>
      <c r="I48" s="78"/>
    </row>
    <row r="49" spans="1:9" ht="13" x14ac:dyDescent="0.25">
      <c r="A49" s="47" t="s">
        <v>57</v>
      </c>
      <c r="B49" s="75" t="s">
        <v>30</v>
      </c>
      <c r="C49" s="75"/>
      <c r="D49" s="75"/>
      <c r="E49" s="75"/>
      <c r="F49" s="75"/>
      <c r="G49" s="75"/>
      <c r="H49" s="75"/>
      <c r="I49" s="76"/>
    </row>
    <row r="50" spans="1:9" ht="39.75" customHeight="1" x14ac:dyDescent="0.25">
      <c r="A50" s="57" t="s">
        <v>109</v>
      </c>
      <c r="B50" s="92" t="s">
        <v>113</v>
      </c>
      <c r="C50" s="93"/>
      <c r="D50" s="93"/>
      <c r="E50" s="93"/>
      <c r="F50" s="93"/>
      <c r="G50" s="93"/>
      <c r="H50" s="93"/>
      <c r="I50" s="94"/>
    </row>
    <row r="51" spans="1:9" ht="27" customHeight="1" x14ac:dyDescent="0.25">
      <c r="A51" s="57" t="s">
        <v>110</v>
      </c>
      <c r="B51" s="81" t="s">
        <v>114</v>
      </c>
      <c r="C51" s="82"/>
      <c r="D51" s="82"/>
      <c r="E51" s="82"/>
      <c r="F51" s="82"/>
      <c r="G51" s="82"/>
      <c r="H51" s="82"/>
      <c r="I51" s="83"/>
    </row>
    <row r="52" spans="1:9" ht="28.5" customHeight="1" x14ac:dyDescent="0.25">
      <c r="A52" s="57" t="s">
        <v>111</v>
      </c>
      <c r="B52" s="81" t="s">
        <v>115</v>
      </c>
      <c r="C52" s="82"/>
      <c r="D52" s="82"/>
      <c r="E52" s="82"/>
      <c r="F52" s="82"/>
      <c r="G52" s="82"/>
      <c r="H52" s="82"/>
      <c r="I52" s="83"/>
    </row>
    <row r="53" spans="1:9" ht="27.75" customHeight="1" x14ac:dyDescent="0.25">
      <c r="A53" s="57" t="s">
        <v>117</v>
      </c>
      <c r="B53" s="81" t="s">
        <v>119</v>
      </c>
      <c r="C53" s="82"/>
      <c r="D53" s="82"/>
      <c r="E53" s="82"/>
      <c r="F53" s="82"/>
      <c r="G53" s="82"/>
      <c r="H53" s="82"/>
      <c r="I53" s="83"/>
    </row>
    <row r="54" spans="1:9" ht="28.5" customHeight="1" x14ac:dyDescent="0.25">
      <c r="A54" s="57" t="s">
        <v>118</v>
      </c>
      <c r="B54" s="81" t="s">
        <v>120</v>
      </c>
      <c r="C54" s="82"/>
      <c r="D54" s="82"/>
      <c r="E54" s="82"/>
      <c r="F54" s="82"/>
      <c r="G54" s="82"/>
      <c r="H54" s="82"/>
      <c r="I54" s="83"/>
    </row>
    <row r="55" spans="1:9" ht="39" customHeight="1" x14ac:dyDescent="0.25">
      <c r="A55" s="57" t="s">
        <v>112</v>
      </c>
      <c r="B55" s="81" t="s">
        <v>116</v>
      </c>
      <c r="C55" s="82"/>
      <c r="D55" s="82"/>
      <c r="E55" s="82"/>
      <c r="F55" s="82"/>
      <c r="G55" s="82"/>
      <c r="H55" s="82"/>
      <c r="I55" s="83"/>
    </row>
    <row r="56" spans="1:9" ht="13" x14ac:dyDescent="0.25">
      <c r="A56" s="48"/>
      <c r="B56" s="77"/>
      <c r="C56" s="77"/>
      <c r="D56" s="77"/>
      <c r="E56" s="77"/>
      <c r="F56" s="77"/>
      <c r="G56" s="77"/>
      <c r="H56" s="77"/>
      <c r="I56" s="78"/>
    </row>
    <row r="57" spans="1:9" ht="114" customHeight="1" x14ac:dyDescent="0.25">
      <c r="A57" s="47" t="s">
        <v>105</v>
      </c>
      <c r="B57" s="77" t="s">
        <v>90</v>
      </c>
      <c r="C57" s="77"/>
      <c r="D57" s="77"/>
      <c r="E57" s="77"/>
      <c r="F57" s="77"/>
      <c r="G57" s="77"/>
      <c r="H57" s="77"/>
      <c r="I57" s="78"/>
    </row>
    <row r="58" spans="1:9" x14ac:dyDescent="0.25">
      <c r="A58" s="50"/>
      <c r="B58" s="75"/>
      <c r="C58" s="75"/>
      <c r="D58" s="75"/>
      <c r="E58" s="75"/>
      <c r="F58" s="75"/>
      <c r="G58" s="75"/>
      <c r="H58" s="75"/>
      <c r="I58" s="76"/>
    </row>
    <row r="59" spans="1:9" ht="25.5" customHeight="1" x14ac:dyDescent="0.25">
      <c r="A59" s="48" t="s">
        <v>8</v>
      </c>
      <c r="B59" s="77" t="s">
        <v>91</v>
      </c>
      <c r="C59" s="77"/>
      <c r="D59" s="77"/>
      <c r="E59" s="77"/>
      <c r="F59" s="77"/>
      <c r="G59" s="77"/>
      <c r="H59" s="77"/>
      <c r="I59" s="78"/>
    </row>
    <row r="60" spans="1:9" ht="26.25" customHeight="1" thickBot="1" x14ac:dyDescent="0.3">
      <c r="A60" s="44" t="s">
        <v>54</v>
      </c>
      <c r="B60" s="86" t="s">
        <v>106</v>
      </c>
      <c r="C60" s="87"/>
      <c r="D60" s="87"/>
      <c r="E60" s="87"/>
      <c r="F60" s="87"/>
      <c r="G60" s="87"/>
      <c r="H60" s="87"/>
      <c r="I60" s="88"/>
    </row>
    <row r="61" spans="1:9" x14ac:dyDescent="0.25">
      <c r="A61" s="51"/>
    </row>
  </sheetData>
  <mergeCells count="54">
    <mergeCell ref="B57:I57"/>
    <mergeCell ref="B58:I58"/>
    <mergeCell ref="B59:I59"/>
    <mergeCell ref="B60:I60"/>
    <mergeCell ref="B42:I42"/>
    <mergeCell ref="B43:I43"/>
    <mergeCell ref="B44:I44"/>
    <mergeCell ref="B45:I45"/>
    <mergeCell ref="B48:I48"/>
    <mergeCell ref="B56:I56"/>
    <mergeCell ref="B46:I46"/>
    <mergeCell ref="B47:I47"/>
    <mergeCell ref="B50:I50"/>
    <mergeCell ref="B51:I51"/>
    <mergeCell ref="B52:I52"/>
    <mergeCell ref="B49:I49"/>
    <mergeCell ref="B53:I53"/>
    <mergeCell ref="B54:I54"/>
    <mergeCell ref="B55:I55"/>
    <mergeCell ref="B36:I36"/>
    <mergeCell ref="B37:I37"/>
    <mergeCell ref="B38:I38"/>
    <mergeCell ref="B39:I39"/>
    <mergeCell ref="B40:I40"/>
    <mergeCell ref="B41:I41"/>
    <mergeCell ref="B31:I31"/>
    <mergeCell ref="B32:I32"/>
    <mergeCell ref="B33:I33"/>
    <mergeCell ref="B34:I34"/>
    <mergeCell ref="B35:I35"/>
    <mergeCell ref="B27:I27"/>
    <mergeCell ref="B28:I28"/>
    <mergeCell ref="B29:I29"/>
    <mergeCell ref="B30:I30"/>
    <mergeCell ref="B22:I22"/>
    <mergeCell ref="B23:I23"/>
    <mergeCell ref="B24:I24"/>
    <mergeCell ref="B25:I25"/>
    <mergeCell ref="B26:I26"/>
    <mergeCell ref="B17:I17"/>
    <mergeCell ref="B18:I18"/>
    <mergeCell ref="B19:I19"/>
    <mergeCell ref="B20:I20"/>
    <mergeCell ref="B21:I21"/>
    <mergeCell ref="B12:I12"/>
    <mergeCell ref="B13:I13"/>
    <mergeCell ref="B14:I14"/>
    <mergeCell ref="B15:I15"/>
    <mergeCell ref="B16:I16"/>
    <mergeCell ref="B7:I7"/>
    <mergeCell ref="B8:I8"/>
    <mergeCell ref="B9:I9"/>
    <mergeCell ref="B10:I10"/>
    <mergeCell ref="B11:I11"/>
  </mergeCells>
  <pageMargins left="0.78740157499999996" right="0.78740157499999996" top="0.984251969" bottom="0.984251969" header="0.5" footer="0.5"/>
  <pageSetup paperSize="9" scale="60" fitToHeight="2"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4</vt:i4>
      </vt:variant>
    </vt:vector>
  </HeadingPairs>
  <TitlesOfParts>
    <vt:vector size="4" baseType="lpstr">
      <vt:lpstr>006 Torsketrålere_Reketrålere</vt:lpstr>
      <vt:lpstr>008 Diverse trålere</vt:lpstr>
      <vt:lpstr>Merknader - metodiske endringer</vt:lpstr>
      <vt:lpstr>Definisjoner</vt:lpstr>
    </vt:vector>
  </TitlesOfParts>
  <Company>Fiskeridirektoratet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Fiskeridirektoratet</dc:creator>
  <cp:lastModifiedBy>Oddrunn Ølmheim</cp:lastModifiedBy>
  <cp:lastPrinted>2012-10-31T12:54:45Z</cp:lastPrinted>
  <dcterms:created xsi:type="dcterms:W3CDTF">2005-10-05T06:46:39Z</dcterms:created>
  <dcterms:modified xsi:type="dcterms:W3CDTF">2021-05-31T10:45:05Z</dcterms:modified>
</cp:coreProperties>
</file>