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defaultThemeVersion="124226"/>
  <mc:AlternateContent xmlns:mc="http://schemas.openxmlformats.org/markup-compatibility/2006">
    <mc:Choice Requires="x15">
      <x15ac:absPath xmlns:x15ac="http://schemas.microsoft.com/office/spreadsheetml/2010/11/ac" url="K:\FO-Forvaltningsdivisjonen\FASS Statistikkseksjonen\1.5 Lønnsomhet fiskeflåten\14 Historiske tidsserier\Bedriftsokonomisk\2_Totale_fiskerier_kyst_hav\"/>
    </mc:Choice>
  </mc:AlternateContent>
  <xr:revisionPtr revIDLastSave="0" documentId="13_ncr:1_{A1A57D0D-B304-4797-9C58-F8DB7AC5BE39}" xr6:coauthVersionLast="47" xr6:coauthVersionMax="47" xr10:uidLastSave="{00000000-0000-0000-0000-000000000000}"/>
  <bookViews>
    <workbookView xWindow="-105" yWindow="0" windowWidth="26010" windowHeight="20985" xr2:uid="{00000000-000D-0000-FFFF-FFFF00000000}"/>
  </bookViews>
  <sheets>
    <sheet name="Totale fiskerier, kyst" sheetId="3" r:id="rId1"/>
    <sheet name="Totale fiskerier, hav" sheetId="4" r:id="rId2"/>
    <sheet name="Merknader - metodiske endringer" sheetId="12" r:id="rId3"/>
    <sheet name="Definisjoner" sheetId="13" r:id="rId4"/>
  </sheets>
  <definedNames>
    <definedName name="_xlnm.Print_Titles" localSheetId="1">'Totale fiskerier, hav'!$A:$A</definedName>
    <definedName name="_xlnm.Print_Titles" localSheetId="0">'Totale fiskerier, kyst'!$A:$A</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B38" i="4" l="1"/>
  <c r="AB45" i="4" s="1"/>
  <c r="AB36" i="4"/>
  <c r="AA38" i="3"/>
  <c r="AB38" i="3"/>
  <c r="AB45" i="3" s="1"/>
  <c r="AB36" i="3"/>
  <c r="AB59" i="4"/>
  <c r="AB43" i="4"/>
  <c r="AB70" i="4"/>
  <c r="AB68" i="4"/>
  <c r="AB66" i="4"/>
  <c r="AB69" i="4"/>
  <c r="AB59" i="3"/>
  <c r="AA43" i="3"/>
  <c r="AB43" i="3"/>
  <c r="AB70" i="3"/>
  <c r="AB66" i="3"/>
  <c r="AB64" i="3"/>
  <c r="AB68" i="3"/>
  <c r="AA36" i="3"/>
  <c r="AA36" i="4"/>
  <c r="AA38" i="4" s="1"/>
  <c r="AA70" i="4"/>
  <c r="AA66" i="4"/>
  <c r="AA59" i="4"/>
  <c r="AA69" i="4" s="1"/>
  <c r="AA43" i="4"/>
  <c r="AA70" i="3"/>
  <c r="AA66" i="3"/>
  <c r="AA59" i="3"/>
  <c r="AA69" i="3" s="1"/>
  <c r="Z59" i="3"/>
  <c r="Z38" i="3"/>
  <c r="Z36" i="3"/>
  <c r="Z70" i="4"/>
  <c r="Z69" i="4"/>
  <c r="Z66" i="4"/>
  <c r="Z59" i="4"/>
  <c r="Z68" i="4" s="1"/>
  <c r="Z43" i="4"/>
  <c r="Z36" i="4"/>
  <c r="Z38" i="4" s="1"/>
  <c r="Z70" i="3"/>
  <c r="Z66" i="3"/>
  <c r="Z67" i="3"/>
  <c r="Z43" i="3"/>
  <c r="Y66" i="4"/>
  <c r="Y70" i="4"/>
  <c r="Y65" i="3"/>
  <c r="Y66" i="3"/>
  <c r="Y70" i="3"/>
  <c r="Y59" i="4"/>
  <c r="Y67" i="4" s="1"/>
  <c r="Y59" i="3"/>
  <c r="Y68" i="3" s="1"/>
  <c r="Y43" i="4"/>
  <c r="Y43" i="3"/>
  <c r="Y36" i="4"/>
  <c r="Y38" i="4" s="1"/>
  <c r="Y64" i="4" s="1"/>
  <c r="Y36" i="3"/>
  <c r="Y38" i="3" s="1"/>
  <c r="Y64" i="3" s="1"/>
  <c r="X36" i="4"/>
  <c r="X38" i="4" s="1"/>
  <c r="X43" i="4"/>
  <c r="X59" i="4"/>
  <c r="X67" i="4" s="1"/>
  <c r="X66" i="4"/>
  <c r="X70" i="4"/>
  <c r="X36" i="3"/>
  <c r="X38" i="3" s="1"/>
  <c r="X43" i="3"/>
  <c r="X59" i="3"/>
  <c r="X68" i="3" s="1"/>
  <c r="X66" i="3"/>
  <c r="X70" i="3"/>
  <c r="AB64" i="4" l="1"/>
  <c r="AB67" i="4"/>
  <c r="AB65" i="3"/>
  <c r="AB63" i="3"/>
  <c r="AB69" i="3"/>
  <c r="AB67" i="3"/>
  <c r="Z64" i="4"/>
  <c r="Z45" i="4"/>
  <c r="Z67" i="4"/>
  <c r="AA64" i="4"/>
  <c r="AA45" i="4"/>
  <c r="AA67" i="4"/>
  <c r="AA68" i="4"/>
  <c r="AA64" i="3"/>
  <c r="AA45" i="3"/>
  <c r="AA67" i="3"/>
  <c r="AA68" i="3"/>
  <c r="Z69" i="3"/>
  <c r="Z68" i="3"/>
  <c r="Z64" i="3"/>
  <c r="Z45" i="3"/>
  <c r="Y69" i="4"/>
  <c r="Y68" i="4"/>
  <c r="Y45" i="4"/>
  <c r="Y69" i="3"/>
  <c r="Y67" i="3"/>
  <c r="Y45" i="3"/>
  <c r="Y63" i="3" s="1"/>
  <c r="X69" i="4"/>
  <c r="X68" i="4"/>
  <c r="X67" i="3"/>
  <c r="X45" i="4"/>
  <c r="X63" i="4" s="1"/>
  <c r="X64" i="4"/>
  <c r="X45" i="3"/>
  <c r="X64" i="3"/>
  <c r="X69" i="3"/>
  <c r="W36" i="3"/>
  <c r="AB65" i="4" l="1"/>
  <c r="AB63" i="4"/>
  <c r="Z63" i="4"/>
  <c r="Z65" i="4"/>
  <c r="AA63" i="4"/>
  <c r="AA65" i="4"/>
  <c r="AA63" i="3"/>
  <c r="AA65" i="3"/>
  <c r="Z65" i="3"/>
  <c r="Z63" i="3"/>
  <c r="Y63" i="4"/>
  <c r="Y65" i="4"/>
  <c r="X65" i="4"/>
  <c r="X63" i="3"/>
  <c r="X65" i="3"/>
  <c r="W36" i="4"/>
  <c r="W38" i="4" s="1"/>
  <c r="W43" i="4"/>
  <c r="W59" i="4"/>
  <c r="W67" i="4" s="1"/>
  <c r="W66" i="4"/>
  <c r="W70" i="4"/>
  <c r="W38" i="3"/>
  <c r="W43" i="3"/>
  <c r="W59" i="3"/>
  <c r="W67" i="3" s="1"/>
  <c r="W66" i="3"/>
  <c r="W70" i="3"/>
  <c r="W45" i="4" l="1"/>
  <c r="W64" i="4"/>
  <c r="W69" i="4"/>
  <c r="W68" i="4"/>
  <c r="W45" i="3"/>
  <c r="W64" i="3"/>
  <c r="W69" i="3"/>
  <c r="W68" i="3"/>
  <c r="V36" i="4"/>
  <c r="V38" i="4" s="1"/>
  <c r="V43" i="4"/>
  <c r="V59" i="4"/>
  <c r="V69" i="4" s="1"/>
  <c r="V66" i="4"/>
  <c r="V70" i="4"/>
  <c r="W63" i="4" l="1"/>
  <c r="W65" i="4"/>
  <c r="W65" i="3"/>
  <c r="W63" i="3"/>
  <c r="V67" i="4"/>
  <c r="V68" i="4"/>
  <c r="V45" i="4"/>
  <c r="V64" i="4"/>
  <c r="V36" i="3"/>
  <c r="V38" i="3" s="1"/>
  <c r="V43" i="3"/>
  <c r="V59" i="3"/>
  <c r="V68" i="3" s="1"/>
  <c r="V66" i="3"/>
  <c r="V70" i="3"/>
  <c r="V63" i="4" l="1"/>
  <c r="V65" i="4"/>
  <c r="V69" i="3"/>
  <c r="V67" i="3"/>
  <c r="V45" i="3"/>
  <c r="V63" i="3" s="1"/>
  <c r="V64" i="3"/>
  <c r="U70" i="4"/>
  <c r="U66" i="4"/>
  <c r="U59" i="4"/>
  <c r="U69" i="4" s="1"/>
  <c r="U43" i="4"/>
  <c r="U36" i="4"/>
  <c r="U38" i="4" s="1"/>
  <c r="U70" i="3"/>
  <c r="U66" i="3"/>
  <c r="U59" i="3"/>
  <c r="U69" i="3" s="1"/>
  <c r="U43" i="3"/>
  <c r="U36" i="3"/>
  <c r="U38" i="3" s="1"/>
  <c r="V65" i="3" l="1"/>
  <c r="U67" i="4"/>
  <c r="U68" i="4"/>
  <c r="U45" i="4"/>
  <c r="U63" i="4" s="1"/>
  <c r="U64" i="4"/>
  <c r="U45" i="3"/>
  <c r="U64" i="3"/>
  <c r="U67" i="3"/>
  <c r="U68" i="3"/>
  <c r="T36" i="4"/>
  <c r="T38" i="4" s="1"/>
  <c r="T43" i="4"/>
  <c r="T59" i="4"/>
  <c r="T67" i="4" s="1"/>
  <c r="T66" i="4"/>
  <c r="T70" i="4"/>
  <c r="T36" i="3"/>
  <c r="T38" i="3" s="1"/>
  <c r="T64" i="3" s="1"/>
  <c r="T43" i="3"/>
  <c r="T59" i="3"/>
  <c r="T68" i="3" s="1"/>
  <c r="T66" i="3"/>
  <c r="T70" i="3"/>
  <c r="U65" i="4" l="1"/>
  <c r="U65" i="3"/>
  <c r="U63" i="3"/>
  <c r="T69" i="4"/>
  <c r="T68" i="4"/>
  <c r="T64" i="4"/>
  <c r="T45" i="4"/>
  <c r="T67" i="3"/>
  <c r="T69" i="3"/>
  <c r="T45" i="3"/>
  <c r="S70" i="4"/>
  <c r="S66" i="4"/>
  <c r="S59" i="4"/>
  <c r="S69" i="4" s="1"/>
  <c r="S43" i="4"/>
  <c r="S36" i="4"/>
  <c r="S38" i="4" s="1"/>
  <c r="S70" i="3"/>
  <c r="S66" i="3"/>
  <c r="S59" i="3"/>
  <c r="S69" i="3" s="1"/>
  <c r="S43" i="3"/>
  <c r="S36" i="3"/>
  <c r="S38" i="3" s="1"/>
  <c r="T63" i="4" l="1"/>
  <c r="T65" i="4"/>
  <c r="T65" i="3"/>
  <c r="T63" i="3"/>
  <c r="S45" i="4"/>
  <c r="S64" i="4"/>
  <c r="S67" i="4"/>
  <c r="S68" i="4"/>
  <c r="S45" i="3"/>
  <c r="S64" i="3"/>
  <c r="S67" i="3"/>
  <c r="S68" i="3"/>
  <c r="R70" i="4"/>
  <c r="R66" i="4"/>
  <c r="R59" i="4"/>
  <c r="R69" i="4" s="1"/>
  <c r="R43" i="4"/>
  <c r="R36" i="4"/>
  <c r="R38" i="4" s="1"/>
  <c r="R70" i="3"/>
  <c r="R66" i="3"/>
  <c r="R59" i="3"/>
  <c r="R68" i="3" s="1"/>
  <c r="R43" i="3"/>
  <c r="R36" i="3"/>
  <c r="R38" i="3" s="1"/>
  <c r="R67" i="4" l="1"/>
  <c r="R68" i="4"/>
  <c r="S65" i="4"/>
  <c r="S63" i="4"/>
  <c r="S65" i="3"/>
  <c r="S63" i="3"/>
  <c r="R45" i="4"/>
  <c r="R63" i="4" s="1"/>
  <c r="R69" i="3"/>
  <c r="R64" i="4"/>
  <c r="R64" i="3"/>
  <c r="R45" i="3"/>
  <c r="R67" i="3"/>
  <c r="Q70" i="4"/>
  <c r="Q66" i="4"/>
  <c r="Q59" i="4"/>
  <c r="Q67" i="4" s="1"/>
  <c r="Q43" i="4"/>
  <c r="Q36" i="4"/>
  <c r="Q38" i="4" s="1"/>
  <c r="Q70" i="3"/>
  <c r="Q66" i="3"/>
  <c r="Q59" i="3"/>
  <c r="Q68" i="3" s="1"/>
  <c r="Q43" i="3"/>
  <c r="Q36" i="3"/>
  <c r="Q38" i="3" s="1"/>
  <c r="Q64" i="3" s="1"/>
  <c r="P70" i="4"/>
  <c r="P66" i="4"/>
  <c r="P59" i="4"/>
  <c r="P69" i="4" s="1"/>
  <c r="P43" i="4"/>
  <c r="P36" i="4"/>
  <c r="P38" i="4" s="1"/>
  <c r="P70" i="3"/>
  <c r="P66" i="3"/>
  <c r="P59" i="3"/>
  <c r="P69" i="3" s="1"/>
  <c r="P43" i="3"/>
  <c r="P36" i="3"/>
  <c r="P38" i="3" s="1"/>
  <c r="O66" i="4"/>
  <c r="O70" i="4"/>
  <c r="O59" i="4"/>
  <c r="O68" i="4" s="1"/>
  <c r="O43" i="4"/>
  <c r="O36" i="4"/>
  <c r="O38" i="4" s="1"/>
  <c r="O66" i="3"/>
  <c r="O70" i="3"/>
  <c r="O59" i="3"/>
  <c r="O68" i="3" s="1"/>
  <c r="O43" i="3"/>
  <c r="O36" i="3"/>
  <c r="O38" i="3" s="1"/>
  <c r="O64" i="3" s="1"/>
  <c r="N70" i="4"/>
  <c r="N66" i="4"/>
  <c r="N59" i="4"/>
  <c r="N69" i="4" s="1"/>
  <c r="N43" i="4"/>
  <c r="N36" i="4"/>
  <c r="N38" i="4" s="1"/>
  <c r="N64" i="4" s="1"/>
  <c r="R65" i="4" l="1"/>
  <c r="R63" i="3"/>
  <c r="R65" i="3"/>
  <c r="Q67" i="3"/>
  <c r="Q69" i="4"/>
  <c r="Q68" i="4"/>
  <c r="Q64" i="4"/>
  <c r="Q45" i="4"/>
  <c r="Q45" i="3"/>
  <c r="Q69" i="3"/>
  <c r="P67" i="4"/>
  <c r="P68" i="4"/>
  <c r="P64" i="4"/>
  <c r="P45" i="4"/>
  <c r="P67" i="3"/>
  <c r="P68" i="3"/>
  <c r="P64" i="3"/>
  <c r="P45" i="3"/>
  <c r="O69" i="4"/>
  <c r="O67" i="4"/>
  <c r="O64" i="4"/>
  <c r="O45" i="4"/>
  <c r="O67" i="3"/>
  <c r="O69" i="3"/>
  <c r="O45" i="3"/>
  <c r="N45" i="4"/>
  <c r="N68" i="4"/>
  <c r="N67" i="4"/>
  <c r="N70" i="3"/>
  <c r="N66" i="3"/>
  <c r="N59" i="3"/>
  <c r="N69" i="3" s="1"/>
  <c r="N43" i="3"/>
  <c r="N36" i="3"/>
  <c r="N38" i="3" s="1"/>
  <c r="H66" i="4"/>
  <c r="I66" i="4"/>
  <c r="J66" i="4"/>
  <c r="K66" i="4"/>
  <c r="L66" i="4"/>
  <c r="M66" i="4"/>
  <c r="H70" i="4"/>
  <c r="I70" i="4"/>
  <c r="J70" i="4"/>
  <c r="K70" i="4"/>
  <c r="L70" i="4"/>
  <c r="M70" i="4"/>
  <c r="G70" i="4"/>
  <c r="G66" i="4"/>
  <c r="K70" i="3"/>
  <c r="L70" i="3"/>
  <c r="M70" i="3"/>
  <c r="H70" i="3"/>
  <c r="I70" i="3"/>
  <c r="J70" i="3"/>
  <c r="G70" i="3"/>
  <c r="L66" i="3"/>
  <c r="M66" i="3"/>
  <c r="H66" i="3"/>
  <c r="I66" i="3"/>
  <c r="J66" i="3"/>
  <c r="K66" i="3"/>
  <c r="G66" i="3"/>
  <c r="M59" i="4"/>
  <c r="M67" i="4" s="1"/>
  <c r="M43" i="4"/>
  <c r="M36" i="4"/>
  <c r="M38" i="4" s="1"/>
  <c r="M59" i="3"/>
  <c r="M69" i="3" s="1"/>
  <c r="M43" i="3"/>
  <c r="M36" i="3"/>
  <c r="M38" i="3" s="1"/>
  <c r="M64" i="3" s="1"/>
  <c r="B43" i="4"/>
  <c r="B36" i="4"/>
  <c r="B38" i="4" s="1"/>
  <c r="C43" i="4"/>
  <c r="C36" i="4"/>
  <c r="C38" i="4" s="1"/>
  <c r="C64" i="4" s="1"/>
  <c r="D43" i="4"/>
  <c r="D36" i="4"/>
  <c r="D38" i="4" s="1"/>
  <c r="E43" i="4"/>
  <c r="E36" i="4"/>
  <c r="E38" i="4" s="1"/>
  <c r="F43" i="4"/>
  <c r="F36" i="4"/>
  <c r="F38" i="4" s="1"/>
  <c r="B43" i="3"/>
  <c r="B36" i="3"/>
  <c r="B38" i="3" s="1"/>
  <c r="C43" i="3"/>
  <c r="C36" i="3"/>
  <c r="C38" i="3" s="1"/>
  <c r="C64" i="3" s="1"/>
  <c r="D43" i="3"/>
  <c r="D36" i="3"/>
  <c r="D38" i="3" s="1"/>
  <c r="D64" i="3" s="1"/>
  <c r="E43" i="3"/>
  <c r="E36" i="3"/>
  <c r="E38" i="3" s="1"/>
  <c r="E64" i="3" s="1"/>
  <c r="F43" i="3"/>
  <c r="F36" i="3"/>
  <c r="F38" i="3" s="1"/>
  <c r="F64" i="3" s="1"/>
  <c r="L59" i="4"/>
  <c r="L67" i="4" s="1"/>
  <c r="L43" i="4"/>
  <c r="L36" i="4"/>
  <c r="L38" i="4" s="1"/>
  <c r="L59" i="3"/>
  <c r="L69" i="3" s="1"/>
  <c r="L43" i="3"/>
  <c r="L36" i="3"/>
  <c r="L38" i="3" s="1"/>
  <c r="L64" i="3" s="1"/>
  <c r="H36" i="3"/>
  <c r="H38" i="3" s="1"/>
  <c r="H64" i="3" s="1"/>
  <c r="G36" i="4"/>
  <c r="G38" i="4" s="1"/>
  <c r="H36" i="4"/>
  <c r="H38" i="4" s="1"/>
  <c r="I36" i="4"/>
  <c r="I38" i="4" s="1"/>
  <c r="J36" i="4"/>
  <c r="J38" i="4" s="1"/>
  <c r="K36" i="4"/>
  <c r="K38" i="4" s="1"/>
  <c r="G43" i="4"/>
  <c r="H43" i="4"/>
  <c r="I43" i="4"/>
  <c r="J43" i="4"/>
  <c r="K43" i="4"/>
  <c r="G59" i="4"/>
  <c r="G69" i="4" s="1"/>
  <c r="H59" i="4"/>
  <c r="H67" i="4" s="1"/>
  <c r="I59" i="4"/>
  <c r="I67" i="4" s="1"/>
  <c r="J59" i="4"/>
  <c r="J67" i="4" s="1"/>
  <c r="K59" i="4"/>
  <c r="K67" i="4" s="1"/>
  <c r="G36" i="3"/>
  <c r="G38" i="3" s="1"/>
  <c r="G64" i="3" s="1"/>
  <c r="I36" i="3"/>
  <c r="I38" i="3" s="1"/>
  <c r="I64" i="3" s="1"/>
  <c r="J36" i="3"/>
  <c r="J38" i="3" s="1"/>
  <c r="J64" i="3" s="1"/>
  <c r="K36" i="3"/>
  <c r="K38" i="3" s="1"/>
  <c r="K64" i="3" s="1"/>
  <c r="G43" i="3"/>
  <c r="H43" i="3"/>
  <c r="I43" i="3"/>
  <c r="J43" i="3"/>
  <c r="K43" i="3"/>
  <c r="G59" i="3"/>
  <c r="G69" i="3" s="1"/>
  <c r="H59" i="3"/>
  <c r="H69" i="3" s="1"/>
  <c r="I59" i="3"/>
  <c r="I69" i="3" s="1"/>
  <c r="J59" i="3"/>
  <c r="J69" i="3" s="1"/>
  <c r="K59" i="3"/>
  <c r="K69" i="3" s="1"/>
  <c r="C45" i="4" l="1"/>
  <c r="Q63" i="4"/>
  <c r="Q65" i="4"/>
  <c r="Q65" i="3"/>
  <c r="Q63" i="3"/>
  <c r="O63" i="4"/>
  <c r="O65" i="4"/>
  <c r="P63" i="4"/>
  <c r="P65" i="4"/>
  <c r="G67" i="4"/>
  <c r="G68" i="4"/>
  <c r="M69" i="4"/>
  <c r="L69" i="4"/>
  <c r="K69" i="4"/>
  <c r="J69" i="4"/>
  <c r="I69" i="4"/>
  <c r="H69" i="4"/>
  <c r="M68" i="4"/>
  <c r="L68" i="4"/>
  <c r="K68" i="4"/>
  <c r="J68" i="4"/>
  <c r="I68" i="4"/>
  <c r="H68" i="4"/>
  <c r="O63" i="3"/>
  <c r="O65" i="3"/>
  <c r="P63" i="3"/>
  <c r="P65" i="3"/>
  <c r="G67" i="3"/>
  <c r="J67" i="3"/>
  <c r="I67" i="3"/>
  <c r="H67" i="3"/>
  <c r="M67" i="3"/>
  <c r="L67" i="3"/>
  <c r="K67" i="3"/>
  <c r="G68" i="3"/>
  <c r="I68" i="3"/>
  <c r="H68" i="3"/>
  <c r="M68" i="3"/>
  <c r="L68" i="3"/>
  <c r="K68" i="3"/>
  <c r="J68" i="3"/>
  <c r="N65" i="4"/>
  <c r="N63" i="4"/>
  <c r="N45" i="3"/>
  <c r="N64" i="3"/>
  <c r="N68" i="3"/>
  <c r="N67" i="3"/>
  <c r="E64" i="4"/>
  <c r="E45" i="4"/>
  <c r="J64" i="4"/>
  <c r="J45" i="4"/>
  <c r="H64" i="4"/>
  <c r="H45" i="4"/>
  <c r="L64" i="4"/>
  <c r="L45" i="4"/>
  <c r="D64" i="4"/>
  <c r="D45" i="4"/>
  <c r="M64" i="4"/>
  <c r="M45" i="4"/>
  <c r="K64" i="4"/>
  <c r="K45" i="4"/>
  <c r="I64" i="4"/>
  <c r="I45" i="4"/>
  <c r="G64" i="4"/>
  <c r="G45" i="4"/>
  <c r="F64" i="4"/>
  <c r="F45" i="4"/>
  <c r="B45" i="4"/>
  <c r="B64" i="4"/>
  <c r="C45" i="3"/>
  <c r="E45" i="3"/>
  <c r="J45" i="3"/>
  <c r="G45" i="3"/>
  <c r="L45" i="3"/>
  <c r="D45" i="3"/>
  <c r="M45" i="3"/>
  <c r="K45" i="3"/>
  <c r="I45" i="3"/>
  <c r="H45" i="3"/>
  <c r="F45" i="3"/>
  <c r="B45" i="3"/>
  <c r="B64" i="3"/>
  <c r="G63" i="4" l="1"/>
  <c r="G65" i="4"/>
  <c r="I63" i="4"/>
  <c r="I65" i="4"/>
  <c r="K63" i="4"/>
  <c r="K65" i="4"/>
  <c r="M63" i="4"/>
  <c r="M65" i="4"/>
  <c r="L63" i="4"/>
  <c r="L65" i="4"/>
  <c r="H63" i="4"/>
  <c r="H65" i="4"/>
  <c r="J63" i="4"/>
  <c r="J65" i="4"/>
  <c r="H63" i="3"/>
  <c r="H65" i="3"/>
  <c r="I63" i="3"/>
  <c r="I65" i="3"/>
  <c r="K63" i="3"/>
  <c r="K65" i="3"/>
  <c r="M63" i="3"/>
  <c r="M65" i="3"/>
  <c r="L63" i="3"/>
  <c r="L65" i="3"/>
  <c r="G63" i="3"/>
  <c r="G65" i="3"/>
  <c r="J63" i="3"/>
  <c r="J65" i="3"/>
  <c r="N65" i="3"/>
  <c r="N63" i="3"/>
</calcChain>
</file>

<file path=xl/sharedStrings.xml><?xml version="1.0" encoding="utf-8"?>
<sst xmlns="http://schemas.openxmlformats.org/spreadsheetml/2006/main" count="258" uniqueCount="141">
  <si>
    <t>År:</t>
  </si>
  <si>
    <t>Driftskostnader:</t>
  </si>
  <si>
    <t>Drivstoff</t>
  </si>
  <si>
    <t>Produktavgift</t>
  </si>
  <si>
    <t>Agn, is, salt og emballasje</t>
  </si>
  <si>
    <t>Sosiale kostnader</t>
  </si>
  <si>
    <t>Forsikring fartøy</t>
  </si>
  <si>
    <t>Vedlikehold fartøy</t>
  </si>
  <si>
    <t>Arbeidsgodtgjørelse til mannskap</t>
  </si>
  <si>
    <t>Rentesub./kontraheringstilsk.</t>
  </si>
  <si>
    <t>Netto finansposter</t>
  </si>
  <si>
    <t>Antall fartøy i utvalg</t>
  </si>
  <si>
    <t>Strukturavgift</t>
  </si>
  <si>
    <t>Gjennomsnitt per fartøy</t>
  </si>
  <si>
    <t>Tidsserie:</t>
  </si>
  <si>
    <t>Endringer i metode/underliggende forutsetninger</t>
  </si>
  <si>
    <t>Endringer i populasjonen</t>
  </si>
  <si>
    <t>Fram til og med 2001 var kravet til helårsdrift minst 30 uker på fiske. Dette kravet var i tidsrommet 1998-2001 operasjonalisert ved 25 uker med levert fangst og kr 150 000 i fangstinntekt for fartøy i størrelsen 8-12,9 m st.l. og kr 250 000 for fartøy i størrelsen 13 m st.l. og over (1999). Fra og med 2002 har kravet til helårsdrift vært 7 måneder med levert fangst samt en fangstinntekt som avhenger av størrelsen på fartøyet. Kravet til fangstinntekt indeksreguleres hvert år etter prisutvikling for fisk.</t>
  </si>
  <si>
    <t>Lønnsomhetsundersøkelse for fiskeflåten</t>
  </si>
  <si>
    <t>Definisjoner</t>
  </si>
  <si>
    <t>Driftsinntekter</t>
  </si>
  <si>
    <t>I 1968 bestemte Stortinget at en del av fiskernes forpliktelser med hensyn til folketrygden (Arbeidsgiverandelen) skulle dekkes ved en produktavgift. Denne ble til å begynne med innkrevd dels som utførselsavgift, dels som avgift på førstehåndsomsetningen. Utførselsavgiften har siden falt ut som finansieringskilde for folketrygden. Produktavgiften skal dekke forskjellen mellom høy og mellomsats for medlemsavgift til Folketrygden. Produktavgiften dekker dessuten frivillig syketrygd og yrkesskadetrygd, samt utgifter til dagpenger for arbeidsledige fiskere.</t>
  </si>
  <si>
    <t>Agn, is salt og emballasje</t>
  </si>
  <si>
    <t>Her inngår kostnader til agn, konservering av fisk og emballasje.</t>
  </si>
  <si>
    <t>Vedlikehold/nyanskaffelse redskap</t>
  </si>
  <si>
    <t>Driftsresultat</t>
  </si>
  <si>
    <t>Driftsresultatet er resultatet av driftsaktivitetene til fartøyet; differansen mellom driftsinntektene og sum driftskostnader.</t>
  </si>
  <si>
    <t>Driftsmargin</t>
  </si>
  <si>
    <t>Dette nøkkeltallet viser hvor mye som tjenes på hver 100 kr solgt (Driftsresultat*100%/Driftsinntekter).</t>
  </si>
  <si>
    <t>Rentesubsidier/Kontraheringstilskudd</t>
  </si>
  <si>
    <t>Mottatte rentesubsidier fra Statens Fiskarbank inngår fra og med 1988 i lønnsomhetsundersøkelsen. Det totale subsidiebeløpet til fartøyeier ble de første årene fordelt over flere år i form av rentesubsidier. Fra tidlig på 1990-tallet gikk en over til å betale ut et engangsbeløp i form av et kontraheringstilskudd til fartøyeier etter overtakelsen av nybygd fartøy. Det som inngår i denne posten vil dermed fra tidlig på 1990-tallet være en blanding av tidligere innvilgede rentesubsidier og nytildelte kontraheringstilskudd det enkelte år. Rentesubsidier/kontraheringstilskudd ble spesifisert som egen post fram til og med 1998-undersøkelsen. Fra og med 1999-undersøkelsen inngår eventuelle rentesubsidier/kontraheringstilskudd i posten "Diverse finansinntekter".</t>
  </si>
  <si>
    <t>Her inngår renteinntekter og eventuelle rentesubsidier/kontraheringstilskudd (fra 1999) i tillegg til andre finansinntekter (inkl. gevinst på fordringer og gjeld i utenlandsk valuta som følge av valutakursendringer).</t>
  </si>
  <si>
    <t>Her inngår rentekostnader i tillegg til andre finanskostnader (inkl. tap på fordringer og gjeld i utenlandsk valuta som følge av valutakursendringer).</t>
  </si>
  <si>
    <t>Nettofinansposter er differansen mellom finansinntekter (kostnadsreduserende driftstilskudd/likviditetstilskudd, rentesubsidier/kontraheringstilskudd, diverse finansinntekter) og diverse finanskostnader.</t>
  </si>
  <si>
    <t>Ordinært resultat før skatt</t>
  </si>
  <si>
    <t>Ordinært resultat før skatt er driftsresultatet tillagt netto finansposter. Denne resultatstørrelsen tar hensyn til bedriftens finansiering, og gir dermed et bilde av den ordinære inntjeningen i året.</t>
  </si>
  <si>
    <t>Vedlikehold/nyanskaffelser redskap</t>
  </si>
  <si>
    <t>Kontrollavgift</t>
  </si>
  <si>
    <t>Sum omløpsmidler</t>
  </si>
  <si>
    <t>Sum eiendeler</t>
  </si>
  <si>
    <t>Langsiktig gjeld</t>
  </si>
  <si>
    <t>Kortsiktig gjeld</t>
  </si>
  <si>
    <t>Sum egenkapital og gjeld</t>
  </si>
  <si>
    <t>Driftsdøgn</t>
  </si>
  <si>
    <t>Balansestørrelser:</t>
  </si>
  <si>
    <t>Totalkapitalrentabilitet (%)</t>
  </si>
  <si>
    <t>Pensjonstrekk</t>
  </si>
  <si>
    <t>Egenkapital</t>
  </si>
  <si>
    <t>Antall fartøy i populasjon</t>
  </si>
  <si>
    <t>Bedriftsøkonomisk perspektiv</t>
  </si>
  <si>
    <t xml:space="preserve">Avskrivning fartøy </t>
  </si>
  <si>
    <t>Avskrivninger fisketillatelser</t>
  </si>
  <si>
    <t>Sum driftskostnader</t>
  </si>
  <si>
    <t>Driftsmargin (%)</t>
  </si>
  <si>
    <t>Veid gjennomsnitt per fartøy - som vekter har en benyttet antall fartøy i massen</t>
  </si>
  <si>
    <t>Ny utvalgsplan og estimeringsmetode</t>
  </si>
  <si>
    <t>1980-2001</t>
  </si>
  <si>
    <t>I perioden 1980-2001 har det vært flere endringer i metode vedrørende kartlegging av helårsdrevne fartøy (fastsettelse av populasjonen for lønnsomhetsundersøkelsen). Det har også vært nødvendig å lempe på kriteriene til helårsdrift for utvalgte fartøygrupper, grunnet streng regulering av fisket, enkelte år.</t>
  </si>
  <si>
    <t>Endring fra samfunnsøkonomisk perspektiv til bedriftsøkonomisk perspektiv</t>
  </si>
  <si>
    <t>Denne posten inneholder kostnader til vedlikehold, reparasjon m.m. av fartøyet (skrog med overbygg/innredning, motor, teknisk utrusting – elektronisk og hydraulisk utstyr, fabrikk- og fryseriutstyr) eventuelt redusert for mottatt erstatning. I forbindelse med 1992-undersøkelsen endret en prinsipp for kostnadsføring av vedlikeholdskostnader for fartøy. På grunn av at vedlikeholdskostnadene for fartøy kunne variere svært mye fra år til år, regnet en i tidligere undersøkelser et tre-års gjennomsnitt for vedlikeholdskostnader for fartøy. Fra og med 1992-undersøkelsen ble dette endret slik at en nå utgiftsfører disse kostnadene samme år som kostnaden påløper.</t>
  </si>
  <si>
    <t>Denne posten inneholder kostnader til vedlikehold, reparasjon, nyanskaffelse m.m. av redskap eventuelt redusert for mottatt erstatning. Fram til og med 1986-undersøkelsen ble kostnaden vedrørende vedlikehold/nyanskaffelse av nøter aktivert og avskrevet. Fra og med 1987-undersøkelsen er kostnadene vedrørende vedlikehold/nyanskaffelse av nøter utgiftsført samme år som kostnaden påløper.</t>
  </si>
  <si>
    <t>I denne posten inngår blant annet kostnader vedrørende leid arbeidshjelp, telefon, havneavgift og andre administrasjonskostnader.  Leiekostnad ved benyttelse av driftsordninger for fartøy under 28 meter (årene 2003-2007) og rederikvote for fartøy i størrelsen 28 meter største lengde og over vil også inngå her. Kostnader vedrørende kjøp av kvote inngår i denne posten for de årene dette har vært aktuelt.</t>
  </si>
  <si>
    <t>Avskrivninger fartøy</t>
  </si>
  <si>
    <t>Avskrivninger på fartøy er bokførte avskrivninger hentet fra fartøyets regnskap/næringsoppgave. Avskrivningene i lønnomhetsundersøkelsen vil dermed være en blanding av lineære avskrivninger og saldoavskrivninger alt etter hvilket prinsipp som benyttes i regnskap og næringsoppgaver.</t>
  </si>
  <si>
    <t>Fiskefartøy</t>
  </si>
  <si>
    <t>I denne posten inngår bokført verdi på fartøy med utstyr hentet fra fartøyets regnskap/næringsoppgave. Verdien på fiskefartøy vil dermed være en blanding av bokført verdi etter fradrag for lineære avskrivninger og bokført verdi etter fradrag for saldoavskrivninger.</t>
  </si>
  <si>
    <t>Fisketillatelser</t>
  </si>
  <si>
    <t>I denne posten inngår alle verdier på fisketillatelser som er oppgitt i fartøyets regnskap/næringsoppgave. Posten inkluderer dermed verdi på deltakeradganger, enhetskvote, strukturkvote og konsesjoner. Enhetskvoter og deltakeradganger, ved erverv av fartøy med deltakeradgang før 2005, er tidsbegrensede tillatelser som kan avskrives over tillatelsens levetid. Avskrivbare deltakeradganger avskrives lineært over fem år. I 2004 ble det innført strukturkvote i kystflåten. Fra 2005 ble en tilsvarende ordning innført i havfiskeflåten. Strukturkvote ble fra innføringstidspunktet sett på som en tidsubegrenset fisketillatelse som ikke var avskrivbar. I 2007 endret en imidlertid synet på varigheten til strukturkvotene. Strukturkvoter som er tildelt første gang før 2007 kan avskrives lineært over 25 år, regnet fra og med inntektsåret 2008. Strukturkvoter som er tildelt i 2007 eller senere, kan avskrives lineært over 20 år (fra inntektsåret 2008). Deltakeradganger, ved erverv av fartøy med deltakeradgang fra og med 2005, anses som tidsubegrensede og er dermed ikke avskrivbare. Konsesjoner anses også som tidsubegrensede.</t>
  </si>
  <si>
    <t>I andre varige driftsmidler inkluderes blant annet redskap, hjelpebåt, sjøbod, kai, transportmidler og langsiktige plasseringer i aksjer og andeler.</t>
  </si>
  <si>
    <t xml:space="preserve">Sum omløpsmidler består av kontanter, bankinnskudd, kortsiktig plassering av aksjer og andeler, varelager og beholdning av bunkers, proviant emballasje mv. </t>
  </si>
  <si>
    <t>Egenkapitalen er differansen mellom sum eiendeler og summen av kortsiktig og langsiktig gjeld.</t>
  </si>
  <si>
    <t>Fartøyenes kortsiktige gjeld (driftskreditt, leverandørgjeld, skyldig merverdi- og investeringsavgift osv.).</t>
  </si>
  <si>
    <t xml:space="preserve">Fartøyenes langsiktige gjeld (pantegjeld, utsatt skatt osv.). </t>
  </si>
  <si>
    <t>Sum egenkapital og gjeld er summen av "Egenkapital", "Kortsiktig gjeld" og "Langsiktig gjeld".</t>
  </si>
  <si>
    <t>Antall fartøy i utvalg er antall fartøy som resultatene i lønnsomhetsundersøkelsen er basert på. Se "Merknader - metodiske endringer" vedrørende endring i utvalgsmetode.</t>
  </si>
  <si>
    <t>Kostnader til proviant</t>
  </si>
  <si>
    <t>Andre forsikringer</t>
  </si>
  <si>
    <t>Andre kostnader</t>
  </si>
  <si>
    <t>Finansinntekter</t>
  </si>
  <si>
    <t>Finanskostnader</t>
  </si>
  <si>
    <t>Andre anleggsmidler</t>
  </si>
  <si>
    <t>Sum anleggsmidler</t>
  </si>
  <si>
    <t>Totale fiskerier, kystfiskefartøy</t>
  </si>
  <si>
    <t>Totale fiskerier, havfiskefartøy</t>
  </si>
  <si>
    <t>Lønnsomhetsundersøkelse for fiskeflåten - Kystfiskefartøy og havfiskefartøy</t>
  </si>
  <si>
    <t>Her inngår kasko på fartøy. Fiskeriavtalen inneholdt på 1980-tallet og tidlig 1990-tallet et beløp til refundering av fartøyassuranse (kasko) og pakkeforsikring. I og med dette støttebeløps nære sammenheng med konkrete kostnadsposter har en korrigert disse kostnadspostene med den utbetalte støtte slik at beløpene på postene "Forsikring fartøy" og "Andre forsikringer" er nettobeløp for de årene denne ordningen gjelder.</t>
  </si>
  <si>
    <t>Andre forsikringer består av alle typer forsikringer vedrørende driften av fartøyet bortsett fra kasko på fartøy. Eksempel på hvilke forsikringer som inngår i denne kostnadsposten er pakkeforsikring, forsikring av redskap, fangstforsikring, ansvarsforsikring m.m. Fiskeriavtalen inneholdt på 1980-tallet og tidlig 1990-tallet et beløp til refundering av fartøyassuranse (kasko) og pakkeforsikring. I og med dette støttebeløps nære sammenheng med konkrete kostnadsposter har en korrigert disse kostnadspostene med den utbetalte støtte slik at beløpene på postene "Forsikring fartøy" og "Andre forsikringer" er nettobeløp for de årene denne ordningen gjelder.</t>
  </si>
  <si>
    <t>Sum anleggsmidler er summen av "Fiskefartøy", "Fisketillatelser" og "Andre anleggsmidler".</t>
  </si>
  <si>
    <t>Sum eiendeler er summen av anleggsmidler og omløpsmidler.</t>
  </si>
  <si>
    <t>Antall driftsdøgn</t>
  </si>
  <si>
    <t>Antall fartøy i populasjon. Kriteriene for fastsettelse av populasjonen er endret over tid, se "Merknader - metodiske endringer" vedrørende endringer i populasjonen.</t>
  </si>
  <si>
    <t>Nøkkeltall:</t>
  </si>
  <si>
    <t>Egenkapitalrentabilitet (%)</t>
  </si>
  <si>
    <t>Likviditetsgrad 1 (%)</t>
  </si>
  <si>
    <t>Egenkapitalandel (%)</t>
  </si>
  <si>
    <t>Andel langsiktig gjeld (%)</t>
  </si>
  <si>
    <t>Andel kortsiktig gjeld (%)</t>
  </si>
  <si>
    <t xml:space="preserve">Finansieringsgrad 1 (%) </t>
  </si>
  <si>
    <t>Egenkapitalrentabilitet gir uttrykk for avkastningen på den kapitalen som eierne har skutt inn i virksomheten (Ordinært resultat før skatt*100%/Egenkapital). I enkelte av inndelingene i lønnsomhetsundersøkelsen vil egenkapitalen være negativ. I disse tilfellene beregnes ikke egenkapitalrentabiliteten.</t>
  </si>
  <si>
    <t>Dette nøkkeltallet sier noe om virksomhetens evne til å betale sine forpliktelser etter hvert som de forfaller (Omløpsmidler*100%/Kortsiktig gjeld).</t>
  </si>
  <si>
    <t>Egenkapitalandelen viser hvor stor andel av totalkapitalen/eiendelene som er finansiert med egne midler (Egenkapital*100%/Totalkapital).</t>
  </si>
  <si>
    <t>Andel langsiktig gjeld viser hvor stor andel av totalkapitalen/eiendelene som er finansiert med langsiktig gjeld 
(Langsiktig gjeld*100%/Totalkapital).</t>
  </si>
  <si>
    <t>Andel kortsiktig gjeld viser hvor stor andel av totalkapitalen/eiendelene som er finansiert med kortsiktig gjeld 
(Kortsiktig gjeld*100%/Totalkapital).</t>
  </si>
  <si>
    <t>Nøkkeltallet sier noe om hvordan anleggsmidlene er finansiert (Anleggsmidler*100%/(Langsiktig gjeld+Egenkapital)). Dersom prosenten er mindre enn 100 indikerer dette at langsiktig gjeld og egenkapital fullt ut finansierer anleggsmidlene.</t>
  </si>
  <si>
    <t>Fartøy med fjernfisketillatelse er fra og med 2011 ikke med i populasjonen, selv om disse i utgangspunktet skulle oppfylle kravet til fangstinntekt. Fartøyene inngikk før 2011 i fartøygruppe 8 "Diverse trålere (Fiske etter sei, vassild, flatfisk m.m.)". I inndelinger etter største lengde var fartøyene plassert i størrelsesgruppen "28 meter største lengde og over".</t>
  </si>
  <si>
    <t>Undersøkelsen har gjennomgått flere metodiske endringer
som kan ha betydning ved bruk av tallmaterialet for enkelte
formål (se "Merknader - metodiske endringer")</t>
  </si>
  <si>
    <t>Resultatregnskap (kr):</t>
  </si>
  <si>
    <t>Balansestørrelser (kr):</t>
  </si>
  <si>
    <t xml:space="preserve">Totalkapitalrentabilitet gir uttrykk for avkastningen til totalkapitalen i virksomheten (("Ordinært resultat før skatt"+"Finanskostnader")*100%/Totalkapital). Totalkapitalen er lik "Sum eiendeler". </t>
  </si>
  <si>
    <t>Fiskeriforskningsavgift</t>
  </si>
  <si>
    <t>Avgift innført med virkning fra og med 1. januar 2014. Forskrift av 17. desember 2014 om innkreving av avgift til fiskeriforskning og overvåkning (fiskeriforskningsavgiften). Av § 2 fremgår det at det skal betales fiskeriforskningsavgift av brutto fangstverdi for all fangst som til enhver tid er omfattet av salgslagenes enerett til førstehåndsomsetning etter fiskesalgslagsloven. Avgiften skal dekke deler av kostnadene ved å skaffe nødvendig kunnskapsgrunnlag for fiskeriforvaltningen. Avgiften trekkes over sluttseddel på samme grunnlag som produktavgift og pensjonstrekk (brutto fangstinntekt fratrukket lagsavgift).</t>
  </si>
  <si>
    <t/>
  </si>
  <si>
    <t>Endringer i fartøygruppering</t>
  </si>
  <si>
    <t>Det er opprettet en ny fartøygruppe, fartøygruppe 14 "Havgående krabbefartøy". Fartøygruppen består av fartøy over 28 m st.l. som fisker etter snø- og kongekrabbe. Fartøygruppen sorterer under bunnfiskerier.</t>
  </si>
  <si>
    <t>Avgift innført med virkning fra og med 1. juli 2003. Forskrift av 30. juni 2003 om strukturavgift og strukturfond for kapasitetstilpasning av fiskeflåten. Innkrevd strukturavgift skal sammen med eventuelle midler fra staten tilføres Strukturfondet. Strukturfondet skal benyttes til kapasitetstilpasning i fiskeflåten. Avgiften trekkes over sluttseddel på samme grunnlag som produktavgift. Avgiften opphørte 1. juli 2008.</t>
  </si>
  <si>
    <t>I fisket praktiseres det forskjellige avlønningssystemer alt etter hvilket fiske som drives, etter fartøystørrelse og hvor på kysten fartøyene hører hjemme. Det grunnleggende prinsipp er imidlertid prosent eller lottsystemet som går ut på at hver fisker har en bestemt prosent eller lott av delingsfangst (bruttofangst minus nærmere definerte felleskostnader). Denne prosentsatsen eller lotten kan variere alt etter om mannskapet eier redskap, holder proviant selv osv. Arbeidsgodtgjørelse til mannskap er en størrelse som gir uttrykk for den totale arbeidsgodtgjørelse til bemanningen om bord på fartøyet. Denne størrelsen omfatter således ikke bare ordinære mannskapslotter og prosenter, men også eventuelle hyrer og ekstralotter. 
For at fartøyene skal behandles så likt som mulige beregner vi også en lott for eiere i enkeltpersonforetak, i de tilfeller hvor vi ser at eier har arbeidet ombord på fartøyet, slik at avlønning for alle som har arbeidet ombord på fartøyet inngår som en del av driftskostnadene. Ved beregning av lott forsøker en å følge overenskomsten til Norges Fiskarlag.
Proviant er inkludert i arbeidsgodtgjørelse til mannskap i undersøkelser før 1996.</t>
  </si>
  <si>
    <t>Proviant er spesifisert som egen post fra og med 1996-undersøkelsen. I tidligere undersøkelser er proviantkostnadene inkludert i posten "Arbeidsgodtgjørelse til mannskap".</t>
  </si>
  <si>
    <t>Som sosiale kostnader regnes pensjonskostnader, arbeidsgiveravgift og andre personalkostnader. For år før 2003 er pensjonstrekket inkludert i posten "Sosiale kostnader".</t>
  </si>
  <si>
    <t>I ”Lov av 28. Juni 1957 om pensjonstrygd for fiskere”, fremgår det av § 19 at det skal betales en avgift av omsetning av fisk for å finansiere utgifter til pensjonstrygd for fiskere. Satsen for pensjonstrekket er 0,25 prosent av førstehåndsomsetning (samme grunnlag som ved beregning av produktavgiften). Pensjonstrekket dekker deler av fiskernes pensjonskasse og gir fiskerne mulighet til å trappe ned fra 60 års alderen, såfremt det er opparbeidet rett til pensjon. De månedlige utbetalingene opphører når fisker fyller 67 år og får vanlig alderspensjon. Dersom en ikke mottar opplysninger om pensjonstrekk i innsendt skjema/regnskap, beregnes trekket slik at en har opplysninger om pensjonstrekk for alle fartøy som inngår i undersøkelsen.
Pensjonstrekket er i tidsseriene spesifisert som egen post fra og med 2003.</t>
  </si>
  <si>
    <t xml:space="preserve">Her inngår avskrivninger på deltakeradganger, enhetskvoter og strukturkvoter. Enhetskvoter og deltakeradganger, ved erverv av fartøy med deltakeradgang før 2005, er tidsbegrensede tillatelser som kan avskrives over tillatelsens levetid. Avskrivbare deltakeradganger avskrives lineært over fem år. I 2004 ble det innført strukturkvote i kystflåten. Fra 2005 ble en tilsvarende ordning innført i havfiskeflåten. Strukturkvote ble fra innføringstidspunktet sett på som en tidsubegrenset fisketillatelse som ikke var avskrivbar. I 2007 endret en imidlertid synet på varigheten til strukturkvotene. Strukturkvoter som er tildelt første gang før 2007 kan avskrives lineært over 25 år, regnet fra og med inntektsåret 2008. Strukturkvoter som er tildelt i 2007 eller senere, kan avskrives lineært over 20 år (fra inntektsåret 2008). Deltakeradganger, ved erverv av fartøy med deltakeradgang fra og med 2005, anses som tidsubegrensede og er dermed ikke avskrivbare. Konsesjoner anses også som tidsubegrensede.
Avskrivninger på fisketillatelser har det vært mulig å spesifisere i tidsseriene som egen post fra og med 2002. </t>
  </si>
  <si>
    <t>Fartøyets driftstid. Driftsdøgn inkluderer forberedelser, landligge, døgn i sjøen og avslutning av fiske. Tidligere ble driftstiden for hvert fiske regnet fra og med den dag fartøyet begynte sesongen til og med den dag det avsluttet sesongen. Enkelte fartøy hadde isteden for dato for begynnelse og slutt av den enkelte sesong oppgitt "hele året" som driftstid. I samsvar med den praksis som Fiskeridirektoratet benyttet i andre undersøkelser valgte en, dersom ikke andre opplysninger tilsa noe annet, å fastsette disse fartøyers driftstid til 330 dager (300 i undersøkelsene før 1991). Fra og med 2005-undersøkelsen er det ikke samlet inn opplysninger om de ulike sesongene. 
I de tilfeller hvor driftsdøgn ikke er oppgitt har en fra og med 1997-undersøkelsen lagt til grunn leveringsdatoer i Fiskeridirektoratets Landings- og sluttseddelregister for beregning av antall driftsdøgn. Leveringsdatoer i landings- og sluttseddelregisteret benyttes også som en kontroll mot innsendte opplysninger. 
Denne størrelsen presenteres ikke for årene 1997-2002 for enkelte grupperinger. Det ble for disse årene ikke beregnet driftsdøgn for fartøy i størrelsen 8-12,9 meter største lengde.</t>
  </si>
  <si>
    <t xml:space="preserve">Fram til og med 1997-undersøkelsen var utvalget for de fleste fartøygrupper "selvutplukkende" i den forstand at det var frivillig å svare. I forbindelse med 1998-undersøkelsen ble det tatt i bruk en ny utvalgsplan og estimeringsmetode som er utarbeidet av Statistisk sentralbyrå. For å sikre at de fartøyeierne som trekkes ut til å delta i undersøkelsen i henhold til den nye utvalgsplanen gir de nødvendige oppgaver, ble "Forskrift av 26. juli 1993 nr. 772" endret. I henhold til forskriften er fartøyeiere som tilskrives av Fiskeridirektoratet pliktig til å gi de nødvendige oppgaver til Fiskeridirektoratet. I tidligere undersøkelser var utvalget basert på frivillig innsending av regnskapsoppgaver for de fleste fartøygrupper. Unntaket har vært de større bunnfisktrålerne som, i medhold av forskrift, har vært pliktig til å sende inn relevant informasjon til Fiskeridirektoratet. På grunn av de store endringer som er gjort i undersøkelsene, både når det gjelder metode og i fartøygrupper, må en være varsom med å sammenligne størrelser i 1998-undersøkelsen med tilsvarende størrelser i tildligere undersøkelser. Konsekvensene av ny utvalgs- og estimeringsmetode og en generell plikt for eier/bruker av fiskefartøy til å delta i undersøkelsen er bedre utsagnskraft. </t>
  </si>
  <si>
    <t>Endringer i fartøygruppering og størrelsesgruppering</t>
  </si>
  <si>
    <t xml:space="preserve">Under Fiskeriavtalen mellom Staten og fiskerne var fokuset på resultatstørrelsen lønnsevne og en hadde dermed et samfunnsøkonomisk perspektiv i lønnsomhetsundersøkelsen. Etter at Fiskeriavtalen har opphørt, vil det etter Fiskeridirektoratets syn være mer naturlig at lønnsomhetsundersøkelsen for fiskefartøy har samme perspektivet som undersøkelser fra andre næringer og det som er gjeldende praksis ved utarbeidelse av regnskaper. Det er derfor etter hvert naturlig med en omlegging fra samfunnsøkonomisk perspektiv til bedriftsøkonomisk perspektiv i lønnsomhetsundersøkelsen for fiskefartøy.
Tradisjonelt har en i lønnsomhetsundersøkelsen for fiskeflåten tilstrebet mest mulig likebehandling (beregning) av verdier og avskrivninger på fartøy med utstyr og utelatelse av verdier på fisketillatelser. Fra og med 2008 vil undersøkelsen ha et bedriftsøkonomisk perspektiv der en benytter de verdier og avskrivninger på fartøy med utstyr som oppgis i regnskapene og en vil inkludere verdier på alle fisketillatelser som er oppgitt i regnskapene.
I forbindelse med omleggingen har en laget nye tidsserier basert på bedriftsøkonomiske perspektiv slik at alle størrelser som presenteres i denne tidsserien er basert på bedriftsøkonomisk perspektiv.
Når det gjelder resultatregnskapet medfører endringene i perspektiv størst konsekvenser for resultatene før 1994 da en hadde avskrivninger etter såkalt blandet prinsipp. Avskrivninger etter blandet prinsipp er en kombinasjon av avskrivninger av gjenanskaffelsesverdi og avskrivninger av bokført verdi. Avskrivninger etter blandet prinsipp vil være høyere enn bokførte avskrivninger. En endring fra samfunnsøkonomisk perspektiv til bedriftsøkonomisk perspektiv medfører derfor et klart skifte til høyere driftsmargin for perioden 1980-1993. Fra og med 1994 har en i undersøkelsen beregnet avskrivninger etter historisk kost. På aggregert nivå avviker beregnede avskrivninger etter historisk kost lite fra de reelle bokførte avskrivningene. Endringen av perspektiv i lønnsomhetsundersøkelsen vil derfor ha mindre innvirkning på størrelsene i resultatregnskapet fra og med 1994.
I forhold til balansen vil endringen i perspektiv medføre at alle oppgitte verdier på fisketillatelser tas med i eiendelene. Totalkapitalen vil dermed bli høyere og gi en lavere totalrentabilitet. Balansestørrelser vil kunne presenteres fra og med 2003.
I forbindelse med endring av perspektiv vil beregning av gjenanskaffelsesverdi, kalkulert rente på egenkapitalen og lønnsevne falle bort fra og med 2008-undersøkelsen.
</t>
  </si>
  <si>
    <t>Endringer i populasjonen, fartøygrupperinger og størrelsesgruppering</t>
  </si>
  <si>
    <t xml:space="preserve">Det er i 2009 undersøkelsen foretatt endringer i forhold til kriteriene for utvelging av fartøy til populasjonen. En har valgt å gå bort fra kravet om driftstid, slik at det fra og med 2009 undersøkelsen kun er knyttet krav til fangstinntekt. Kravet til fangstinntekt avhenger av fartøyets størrelse. Dette innebærer at en ikke lenger kan bruke begrepet ”helårsdrevne fartøy” om populasjonen i lønnsomhetsundersøkelsen. 
Fram til og med 2008 undersøkelsen har det vært en nedre lengdegrense for fartøyets størrelse på 8 meter største lengde. Fra og med 2009 er ikke nedre grense for fartøyets største lengde benyttet ved utvelgelse av populasjonen.
Det er i 2009 undersøkelsen gjort endringer i inndelingen av fartøygrupper og lengdegrupper. Den geografiske inndelingen faller bort fra og med 2009 undersøkelsen.
En har fra og med 2009 undersøkelsen valgt å redusere utvalget i forhold til tidligere år. En følge av reduksjonen i utvalget er at de verdiene fartøyeier oppgir for det enkelte fartøy, spesielt for størrelser i balansen, vil få større betydning for resultatet enn tidligere. Dette er spesielt aktuelt på fartøygruppenivå for grupper hvor utvalget er lavt. For fartøygrupper hvor utvalget er høyere og for sammenstillinger på høyere nivå (f. eks. for størrelsesgrupper og totalt) har reduksjonen i utvalget mindre betydning. </t>
  </si>
  <si>
    <t xml:space="preserve">I forbindelse med 2012-undersøkelsen er det gjort mindre endringer i fartøygrupperingen. Utviklingen i antall fartøy i fartøygruppe 8  "Diverse trålere (Fiske etter sei, vassild, flatfisk m.m.)" har gått i en slik retning at vi ikke lenger finner grunnlag for å presentere resultater for gruppen, og vi har derfor valgt å avslutte gruppen i forbindelse med 2012-undersøkelsen. De gjenværende fartøyene i gruppen plasseres fra og med 2012-undersøkelsen i fartøygruppe 6. Denne fartøygruppen har samtidig skiftet navn fra "Torsketrålere/Reketrålere" til "Torsketrålere inkl. trålere i andre bunnfiskerier". Det er gjort endringer i tidsseriene tilbake i tid, slik at tallene er sammenliknbare. Endringen påvirker tallene for årene 2003-2011. </t>
  </si>
  <si>
    <t>Det er gjort en endring av definisjon i grupperingen av enkelte av fartøyene innenfor pelagiske fiskerier. I «forskrift av 13.oktober 2006 nr. 1157 om spesielle tillatelser til å drive enkelte former for fiske og fangst» er det åpnet for at enkelte fartøy med nottillatelse kan få tillatelse til bruke trål i fisket, og omvendt at enkelte fartøy med pelagiske tråltillatelser kan få tillatelse til å fiske med not. For årene 2009-2012 er fartøyene, som har benyttet seg av en slik tillatelse, i undersøkelsen blitt gruppert etter det redskapet de har benyttet. I forbindelse med 2013-undersøkelsen er dette endret slik at disse fartøyene blir plassert i fartøygrupper etter hvilken rettighet fartøyet har. Denne endringen påvirker kystnotgruppene (fartøygruppene 9-11) og pelagiske trålere (fartøygruppe 13).</t>
  </si>
  <si>
    <t>1998-</t>
  </si>
  <si>
    <t>Lagsavgift</t>
  </si>
  <si>
    <r>
      <t xml:space="preserve">I forbindelse med 2003-undersøkelsen ble det gjennomført store endringer i både inndelingen av fartøygrupper og størrelsesgrupper. Hensikten var å tilpasse fartøygruppene i lønnsomhetsundersøkelsen til de gjeldende reguleringsgruppene i de norske fiskerier. Kriteriene for inndeling i de ulike fartøygruppene ble også endret i forbindelse med 2003-undersøkelsen. Fra og med 2003-undersøkelsen er fartøyene delt inn i fartøygrupper etter hvilke </t>
    </r>
    <r>
      <rPr>
        <u/>
        <sz val="10"/>
        <rFont val="Arial"/>
        <family val="2"/>
      </rPr>
      <t>fangstmuligheter</t>
    </r>
    <r>
      <rPr>
        <sz val="10"/>
        <rFont val="Arial"/>
        <family val="2"/>
      </rPr>
      <t xml:space="preserve"> fartøyene har. I tidligere undersøkelser er det </t>
    </r>
    <r>
      <rPr>
        <u/>
        <sz val="10"/>
        <rFont val="Arial"/>
        <family val="2"/>
      </rPr>
      <t>driften</t>
    </r>
    <r>
      <rPr>
        <sz val="10"/>
        <rFont val="Arial"/>
        <family val="2"/>
      </rPr>
      <t xml:space="preserve"> til fartøyene som har vært avgjørende for plassering i de ulike fartøygruppene.
Når det gjelder inndeling av flåten i størrelsesgrupper, har en tatt utgangspunkt i lengdeinndelingen i "Finnmarksmodellen" for å gruppere kystfartøyene (fartøy under 28 meter største lengde) etter fysisk størrelse. En har ikke foretatt noen videre inndeling av flåten i størrelsen 28 meter største lengde og over.</t>
    </r>
  </si>
  <si>
    <r>
      <t>Driftsinntekter er summen av inntekter fra fiske og inntekter fra annen virksomhet. I posten inngår også tilfeldige inntekter som fartøyene kan ha hatt, i tillegg til eventuelle tilskudd og erstatninger. Større erstatninger er, i størst mulig grad, ført mot vedlikeholdskostnadene. Kostnadsreduserende driftstilskudd inngår i driftsinntektene for årene 1980-1986 og likviditetstilskudd inngår for årene 1988-1992. Fra og med 2019 er Lagsavgift en egen post under driftskostnader. I tidligere lønnsomhetsundersøkelser ble den trukket fra fangstinntekten før vi beregnet driftsinntekter.</t>
    </r>
    <r>
      <rPr>
        <sz val="10"/>
        <color rgb="FF00B050"/>
        <rFont val="Arial"/>
        <family val="2"/>
      </rPr>
      <t xml:space="preserve"> </t>
    </r>
  </si>
  <si>
    <t>Avgift til salgslagene i forbindelse med omsetningen av fangst. Avgiften er hjemlet i Fiskesalslagslova § 9. Avgiftsatsen blir fastsatt av salgslagene selv og vil derfor variere mellom salgslagene og fra år til år.</t>
  </si>
  <si>
    <t>Offisiell statistikk</t>
  </si>
  <si>
    <t>Ressursavgift</t>
  </si>
  <si>
    <t xml:space="preserve">Avgift innført med virkning fra og med 1. januar 2005. Forskrift av 20. desember 2004 om kontrollavgift i fiskeflåten. Av § 2 fremgikk det at det skulle betales kontrollavgift av brutto fangstverdi for all fangst som til enhver tid var omfattet av salgslagenes enerett til førstehåndsomsetning etter råfiskloven. Avgiften ble trukket med en sats på 0,2 prosent over sluttseddel på samme grunnlag som produktavgift, pensjonstrekk og strukturavgift (brutto fangstinntekt fratrukket lagsavgift). Avgiften opphørte 1. januar 2013.
Kontrollavgiften ble gjeninnført med virkning fra og med 1.januar 2021. Forskrift av 20. desember 2021 om innkreving av kontrollavgift i fiskeflåten. Av § 2 fremgår det at det skal betales kontrollavgift av brutto fangstverdi for all fangst av norske fartøy som til enhver tid er omfattet av salgslagenes enerett til førstehåndsomsetning etter fiskesalgslagsloven. Avgiftssatsen er 0,22 prosent. Beregningsgrunnlag for avgiften er brutto fangstverdi fratrukket lagsavgift, og avgiften blir trukket over sluttseddel. Avgiften gjelder for fartøy større en eller lik 15 meter største lengde.
</t>
  </si>
  <si>
    <t>Avgift innført med virkning fra og med 1. juli 2021. Forskrift av 18. juni 2021 om avgift på viltlevende marine ressurser. Av § 1 fremgår det at det skal betales avgift til statskassen ved førstehåndsomsetning av viltlevende marine ressurser som er høstet av norskregistrert fartøy. Avgiften skal betales med 0,42 prosent av avgiftsgrunnlaget. Avgiftsgrunnlaget er brutto salgsbeløp minus den avgift som skal betales til fiskesalgslaget etter fiskesalslagslova (brutto fangstinntekt fratrukket lagsavgift). Avgiften trekkes over sluttseddel.</t>
  </si>
  <si>
    <r>
      <t>Drivstoffkostnader redusert for refundert mineraloljeavgift. I 2007 ble det innført avgift på utslipp av NOx, jfr. forskrift nr 1451 av 11.12.2001 om særavgifter, kapittel 3-19 Avgift på utslipp av NOx. Avgiftens formål er å bidra til kostnadseffektive reduksjoner i utslippene av nitrogenoksider (NOx) og sammen med andre virkemidler bidra til å oppfylle Norges utslippsforpliktelse etter Gøteborgprotokollen. Avgiftsplikten omfatter utslipp av NOx ved energiproduksjon fra:
a) Framdriftsmaskineri med samlet installert motoreffekt på mer enn 750 kW
b) Motorer, kjeler og turbiner med samlet installert effekt på mer enn 10 MW
c) Fakler på offshoreinstallasjoner og anlegg på land.
Det gis fritak fra avgiften for bl.a. utslipp fra fartøy som går i direktefart mellom norsk og utenlandsk havn, luftfartøy som går i direktefart mellom norsk og utenlandsk lufthavn, fartøy som brukes til fiske og fangst i fjerne farvann samt utslippskilder omfattet av miljøavtale med staten om gjennomføring av NOx–reduserende tiltak i samsvar med et fastsatt miljømål.
I lønnsomhetsundersøkelsen er NOx–avgiften ført sammen med drivstoffkostnadene.
CO</t>
    </r>
    <r>
      <rPr>
        <vertAlign val="subscript"/>
        <sz val="10"/>
        <rFont val="Arial"/>
        <family val="2"/>
      </rPr>
      <t>2</t>
    </r>
    <r>
      <rPr>
        <sz val="10"/>
        <rFont val="Arial"/>
        <family val="2"/>
      </rPr>
      <t>-kompensasjon. Første år med utbetaling fra kompensasjonsordningen for CO</t>
    </r>
    <r>
      <rPr>
        <vertAlign val="subscript"/>
        <sz val="10"/>
        <rFont val="Arial"/>
        <family val="2"/>
      </rPr>
      <t>2</t>
    </r>
    <r>
      <rPr>
        <sz val="10"/>
        <rFont val="Arial"/>
        <family val="2"/>
      </rPr>
      <t>-avgift er 2021.  Fra og med 1. januar 2020 er det innført en kompensasjonsordning for CO</t>
    </r>
    <r>
      <rPr>
        <vertAlign val="subscript"/>
        <sz val="10"/>
        <rFont val="Arial"/>
        <family val="2"/>
      </rPr>
      <t>2</t>
    </r>
    <r>
      <rPr>
        <sz val="10"/>
        <rFont val="Arial"/>
        <family val="2"/>
      </rPr>
      <t>-avgift, jf. forskrift av 23. desember 2020 om midl. tilskudd som kompensasjon for CO</t>
    </r>
    <r>
      <rPr>
        <vertAlign val="subscript"/>
        <sz val="10"/>
        <rFont val="Arial"/>
        <family val="2"/>
      </rPr>
      <t>2</t>
    </r>
    <r>
      <rPr>
        <sz val="10"/>
        <rFont val="Arial"/>
        <family val="2"/>
      </rPr>
      <t>-avgift til fartøy som driver fiske og fangst i nære farvann. CO</t>
    </r>
    <r>
      <rPr>
        <vertAlign val="subscript"/>
        <sz val="10"/>
        <rFont val="Arial"/>
        <family val="2"/>
      </rPr>
      <t>2</t>
    </r>
    <r>
      <rPr>
        <sz val="10"/>
        <rFont val="Arial"/>
        <family val="2"/>
      </rPr>
      <t>-kompensasjon utbetales på basis av fangstverdi det foregående kalenderår, etter søknad. Ordningen administreres av Garantikassen for fiskere. 
CO</t>
    </r>
    <r>
      <rPr>
        <vertAlign val="subscript"/>
        <sz val="10"/>
        <rFont val="Arial"/>
        <family val="2"/>
      </rPr>
      <t>2</t>
    </r>
    <r>
      <rPr>
        <sz val="10"/>
        <rFont val="Arial"/>
        <family val="2"/>
      </rPr>
      <t>-kompensasjon blir i de tilfeller hvor vi kan identifisere kompensasjonsbeløpet i de tilsendte opplysningene ført til fradrag fra drivstoff. Det kan forekomme unntak.</t>
    </r>
  </si>
  <si>
    <t>Nominelle verdier</t>
  </si>
  <si>
    <t xml:space="preserve"> </t>
  </si>
  <si>
    <t>Oppdatert pr. 27.11.2025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</si>
</sst>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Red]\-#,##0.0"/>
    <numFmt numFmtId="166" formatCode="###,###,##0;[Red]\-###,###,##0"/>
  </numFmts>
  <fonts count="23" x14ac:knownFonts="1">
    <font>
      <sz val="10"/>
      <name val="Arial"/>
    </font>
    <font>
      <sz val="10"/>
      <name val="Arial"/>
      <family val="2"/>
    </font>
    <font>
      <sz val="10"/>
      <name val="Arial"/>
      <family val="2"/>
    </font>
    <font>
      <sz val="10"/>
      <color theme="1"/>
      <name val="Arial"/>
      <family val="2"/>
    </font>
    <font>
      <sz val="16"/>
      <color rgb="FF14406B"/>
      <name val="Arial"/>
      <family val="2"/>
    </font>
    <font>
      <sz val="8"/>
      <name val="Arial"/>
      <family val="2"/>
    </font>
    <font>
      <b/>
      <sz val="10"/>
      <name val="Arial"/>
      <family val="2"/>
    </font>
    <font>
      <sz val="14"/>
      <color rgb="FF14406B"/>
      <name val="Arial"/>
      <family val="2"/>
    </font>
    <font>
      <sz val="9"/>
      <name val="Arial"/>
      <family val="2"/>
    </font>
    <font>
      <b/>
      <sz val="9"/>
      <name val="Arial"/>
      <family val="2"/>
    </font>
    <font>
      <b/>
      <sz val="8"/>
      <name val="Arial"/>
      <family val="2"/>
    </font>
    <font>
      <b/>
      <sz val="9"/>
      <color theme="0"/>
      <name val="Arial"/>
      <family val="2"/>
    </font>
    <font>
      <sz val="11"/>
      <color rgb="FF14406B"/>
      <name val="Arial"/>
      <family val="2"/>
    </font>
    <font>
      <b/>
      <sz val="9"/>
      <color theme="1"/>
      <name val="Arial"/>
      <family val="2"/>
    </font>
    <font>
      <b/>
      <sz val="14"/>
      <name val="Arial"/>
      <family val="2"/>
    </font>
    <font>
      <u/>
      <sz val="10"/>
      <name val="Arial"/>
      <family val="2"/>
    </font>
    <font>
      <b/>
      <sz val="10"/>
      <color theme="1"/>
      <name val="Arial"/>
      <family val="2"/>
    </font>
    <font>
      <sz val="14"/>
      <name val="Arial"/>
      <family val="2"/>
    </font>
    <font>
      <sz val="10"/>
      <color rgb="FFFF0000"/>
      <name val="Arial"/>
      <family val="2"/>
    </font>
    <font>
      <b/>
      <sz val="10"/>
      <color rgb="FFFF0000"/>
      <name val="Arial"/>
      <family val="2"/>
    </font>
    <font>
      <sz val="10"/>
      <color rgb="FF00B050"/>
      <name val="Arial"/>
      <family val="2"/>
    </font>
    <font>
      <sz val="12"/>
      <color rgb="FF23AEB4"/>
      <name val="Arial"/>
      <family val="2"/>
    </font>
    <font>
      <vertAlign val="subscript"/>
      <sz val="10"/>
      <name val="Arial"/>
      <family val="2"/>
    </font>
  </fonts>
  <fills count="3">
    <fill>
      <patternFill patternType="none"/>
    </fill>
    <fill>
      <patternFill patternType="gray125"/>
    </fill>
    <fill>
      <patternFill patternType="solid">
        <fgColor rgb="FF23AEB4"/>
        <bgColor indexed="64"/>
      </patternFill>
    </fill>
  </fills>
  <borders count="21">
    <border>
      <left/>
      <right/>
      <top/>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3">
    <xf numFmtId="0" fontId="0" fillId="0" borderId="0"/>
    <xf numFmtId="0" fontId="1" fillId="0" borderId="0"/>
    <xf numFmtId="0" fontId="2" fillId="0" borderId="0"/>
  </cellStyleXfs>
  <cellXfs count="109">
    <xf numFmtId="0" fontId="0" fillId="0" borderId="0" xfId="0"/>
    <xf numFmtId="0" fontId="4" fillId="0" borderId="0" xfId="0" applyFont="1"/>
    <xf numFmtId="0" fontId="5" fillId="0" borderId="0" xfId="0" applyFont="1"/>
    <xf numFmtId="0" fontId="1" fillId="0" borderId="0" xfId="0" applyFont="1"/>
    <xf numFmtId="0" fontId="6" fillId="0" borderId="0" xfId="0" applyFont="1"/>
    <xf numFmtId="0" fontId="7" fillId="0" borderId="0" xfId="0" applyFont="1" applyAlignment="1"/>
    <xf numFmtId="0" fontId="8" fillId="0" borderId="0" xfId="0" applyFont="1"/>
    <xf numFmtId="0" fontId="5" fillId="0" borderId="0" xfId="0" quotePrefix="1" applyFont="1"/>
    <xf numFmtId="0" fontId="8" fillId="0" borderId="0" xfId="0" applyFont="1" applyAlignment="1">
      <alignment vertical="center"/>
    </xf>
    <xf numFmtId="0" fontId="9" fillId="0" borderId="0" xfId="0" applyFont="1" applyAlignment="1">
      <alignment vertical="top" wrapText="1"/>
    </xf>
    <xf numFmtId="0" fontId="10" fillId="0" borderId="0" xfId="0" applyFont="1" applyAlignment="1">
      <alignment vertical="top"/>
    </xf>
    <xf numFmtId="0" fontId="6" fillId="0" borderId="0" xfId="0" applyFont="1" applyAlignment="1">
      <alignment vertical="top"/>
    </xf>
    <xf numFmtId="1" fontId="11" fillId="2" borderId="1" xfId="0" applyNumberFormat="1" applyFont="1" applyFill="1" applyBorder="1" applyAlignment="1">
      <alignment horizontal="left"/>
    </xf>
    <xf numFmtId="1" fontId="11" fillId="2" borderId="1" xfId="0" applyNumberFormat="1" applyFont="1" applyFill="1" applyBorder="1" applyAlignment="1">
      <alignment horizontal="right"/>
    </xf>
    <xf numFmtId="0" fontId="10" fillId="0" borderId="0" xfId="0" applyFont="1"/>
    <xf numFmtId="1" fontId="12" fillId="0" borderId="0" xfId="0" applyNumberFormat="1" applyFont="1" applyFill="1" applyBorder="1" applyAlignment="1">
      <alignment horizontal="left"/>
    </xf>
    <xf numFmtId="1" fontId="9" fillId="0" borderId="0" xfId="0" applyNumberFormat="1" applyFont="1" applyFill="1" applyBorder="1" applyAlignment="1">
      <alignment horizontal="left"/>
    </xf>
    <xf numFmtId="0" fontId="10" fillId="0" borderId="0" xfId="0" applyFont="1" applyFill="1"/>
    <xf numFmtId="0" fontId="13" fillId="0" borderId="0" xfId="0" applyFont="1"/>
    <xf numFmtId="3" fontId="9" fillId="0" borderId="0" xfId="0" applyNumberFormat="1" applyFont="1"/>
    <xf numFmtId="3" fontId="9" fillId="0" borderId="0" xfId="0" applyNumberFormat="1" applyFont="1" applyAlignment="1">
      <alignment vertical="top"/>
    </xf>
    <xf numFmtId="3" fontId="1" fillId="0" borderId="0" xfId="0" applyNumberFormat="1" applyFont="1"/>
    <xf numFmtId="0" fontId="9" fillId="0" borderId="0" xfId="0" applyFont="1"/>
    <xf numFmtId="3" fontId="8" fillId="0" borderId="0" xfId="0" applyNumberFormat="1" applyFont="1"/>
    <xf numFmtId="3" fontId="9" fillId="0" borderId="1" xfId="0" applyNumberFormat="1" applyFont="1" applyBorder="1"/>
    <xf numFmtId="166" fontId="9" fillId="0" borderId="0" xfId="0" applyNumberFormat="1" applyFont="1"/>
    <xf numFmtId="166" fontId="8" fillId="0" borderId="0" xfId="0" applyNumberFormat="1" applyFont="1"/>
    <xf numFmtId="164" fontId="8" fillId="0" borderId="0" xfId="0" applyNumberFormat="1" applyFont="1"/>
    <xf numFmtId="0" fontId="12" fillId="0" borderId="0" xfId="0" applyFont="1" applyBorder="1"/>
    <xf numFmtId="3" fontId="6" fillId="0" borderId="0" xfId="0" applyNumberFormat="1" applyFont="1" applyBorder="1"/>
    <xf numFmtId="0" fontId="12" fillId="0" borderId="0" xfId="0" applyFont="1"/>
    <xf numFmtId="165" fontId="8" fillId="0" borderId="0" xfId="0" applyNumberFormat="1" applyFont="1"/>
    <xf numFmtId="3" fontId="9" fillId="0" borderId="0" xfId="0" applyNumberFormat="1" applyFont="1" applyBorder="1"/>
    <xf numFmtId="165" fontId="8" fillId="0" borderId="0" xfId="0" applyNumberFormat="1" applyFont="1" applyAlignment="1">
      <alignment horizontal="right"/>
    </xf>
    <xf numFmtId="0" fontId="5" fillId="2" borderId="0" xfId="0" applyFont="1" applyFill="1"/>
    <xf numFmtId="0" fontId="1" fillId="2" borderId="0" xfId="0" applyFont="1" applyFill="1"/>
    <xf numFmtId="0" fontId="5" fillId="0" borderId="0" xfId="0" applyFont="1" applyFill="1"/>
    <xf numFmtId="0" fontId="14" fillId="0" borderId="0" xfId="0" applyFont="1"/>
    <xf numFmtId="0" fontId="9" fillId="0" borderId="0" xfId="0" applyFont="1" applyFill="1"/>
    <xf numFmtId="166" fontId="5" fillId="0" borderId="0" xfId="0" applyNumberFormat="1" applyFont="1"/>
    <xf numFmtId="1" fontId="9" fillId="0" borderId="0" xfId="0" applyNumberFormat="1" applyFont="1"/>
    <xf numFmtId="0" fontId="12" fillId="0" borderId="0" xfId="1" applyFont="1"/>
    <xf numFmtId="0" fontId="1" fillId="0" borderId="0" xfId="1" applyFont="1"/>
    <xf numFmtId="0" fontId="6" fillId="0" borderId="0" xfId="1" applyFont="1"/>
    <xf numFmtId="0" fontId="6" fillId="0" borderId="2" xfId="1" applyFont="1" applyBorder="1" applyAlignment="1">
      <alignment vertical="top"/>
    </xf>
    <xf numFmtId="0" fontId="1" fillId="0" borderId="6" xfId="1" applyFont="1" applyBorder="1" applyAlignment="1">
      <alignment vertical="top" wrapText="1"/>
    </xf>
    <xf numFmtId="0" fontId="6" fillId="0" borderId="3" xfId="1" applyFont="1" applyBorder="1" applyAlignment="1">
      <alignment horizontal="right" vertical="top"/>
    </xf>
    <xf numFmtId="0" fontId="1" fillId="0" borderId="7" xfId="1" applyFont="1" applyBorder="1" applyAlignment="1">
      <alignment vertical="top"/>
    </xf>
    <xf numFmtId="1" fontId="6" fillId="0" borderId="3" xfId="1" applyNumberFormat="1" applyFont="1" applyBorder="1" applyAlignment="1">
      <alignment vertical="top"/>
    </xf>
    <xf numFmtId="0" fontId="1" fillId="0" borderId="0" xfId="1" applyFont="1" applyAlignment="1">
      <alignment wrapText="1"/>
    </xf>
    <xf numFmtId="0" fontId="1" fillId="0" borderId="7" xfId="1" applyFont="1" applyBorder="1" applyAlignment="1">
      <alignment vertical="top" wrapText="1"/>
    </xf>
    <xf numFmtId="0" fontId="6" fillId="0" borderId="3" xfId="1" applyFont="1" applyBorder="1" applyAlignment="1">
      <alignment vertical="top"/>
    </xf>
    <xf numFmtId="0" fontId="1" fillId="0" borderId="0" xfId="2" applyFont="1"/>
    <xf numFmtId="0" fontId="6" fillId="0" borderId="3" xfId="1" applyFont="1" applyFill="1" applyBorder="1" applyAlignment="1">
      <alignment vertical="top"/>
    </xf>
    <xf numFmtId="0" fontId="16" fillId="0" borderId="17" xfId="1" applyFont="1" applyBorder="1" applyAlignment="1">
      <alignment vertical="top"/>
    </xf>
    <xf numFmtId="0" fontId="3" fillId="0" borderId="7" xfId="1" applyFont="1" applyBorder="1" applyAlignment="1">
      <alignment vertical="top"/>
    </xf>
    <xf numFmtId="0" fontId="6" fillId="0" borderId="16" xfId="1" applyFont="1" applyBorder="1" applyAlignment="1">
      <alignment vertical="top"/>
    </xf>
    <xf numFmtId="0" fontId="3" fillId="0" borderId="8" xfId="1" applyFont="1" applyBorder="1" applyAlignment="1">
      <alignment vertical="top"/>
    </xf>
    <xf numFmtId="0" fontId="4" fillId="0" borderId="0" xfId="1" applyFont="1"/>
    <xf numFmtId="0" fontId="17" fillId="0" borderId="0" xfId="1" applyFont="1"/>
    <xf numFmtId="0" fontId="16" fillId="0" borderId="2" xfId="1" applyFont="1" applyBorder="1" applyAlignment="1">
      <alignment vertical="top"/>
    </xf>
    <xf numFmtId="0" fontId="16" fillId="0" borderId="3" xfId="1" applyFont="1" applyBorder="1" applyAlignment="1">
      <alignment vertical="top"/>
    </xf>
    <xf numFmtId="0" fontId="16" fillId="0" borderId="4" xfId="1" applyFont="1" applyBorder="1" applyAlignment="1">
      <alignment vertical="top"/>
    </xf>
    <xf numFmtId="0" fontId="18" fillId="0" borderId="0" xfId="1" applyFont="1"/>
    <xf numFmtId="0" fontId="19" fillId="0" borderId="4" xfId="1" applyFont="1" applyBorder="1" applyAlignment="1">
      <alignment vertical="top"/>
    </xf>
    <xf numFmtId="165" fontId="16" fillId="0" borderId="3" xfId="1" applyNumberFormat="1" applyFont="1" applyBorder="1" applyAlignment="1">
      <alignment vertical="top"/>
    </xf>
    <xf numFmtId="0" fontId="3" fillId="0" borderId="3" xfId="1" applyFont="1" applyBorder="1" applyAlignment="1">
      <alignment vertical="top"/>
    </xf>
    <xf numFmtId="0" fontId="16" fillId="0" borderId="5" xfId="1" applyFont="1" applyBorder="1" applyAlignment="1">
      <alignment vertical="top"/>
    </xf>
    <xf numFmtId="0" fontId="15" fillId="0" borderId="0" xfId="1" applyFont="1"/>
    <xf numFmtId="0" fontId="21" fillId="0" borderId="0" xfId="0" applyFont="1" applyAlignment="1">
      <alignment horizontal="left"/>
    </xf>
    <xf numFmtId="0" fontId="1" fillId="0" borderId="0" xfId="1"/>
    <xf numFmtId="0" fontId="1" fillId="0" borderId="0" xfId="1" applyAlignment="1">
      <alignment wrapText="1"/>
    </xf>
    <xf numFmtId="3" fontId="5" fillId="0" borderId="0" xfId="0" applyNumberFormat="1" applyFont="1"/>
    <xf numFmtId="0" fontId="8" fillId="0" borderId="0" xfId="0" applyFont="1" applyBorder="1"/>
    <xf numFmtId="0" fontId="1" fillId="0" borderId="14" xfId="1" applyFont="1" applyBorder="1" applyAlignment="1">
      <alignment horizontal="left" vertical="top" wrapText="1"/>
    </xf>
    <xf numFmtId="0" fontId="1" fillId="0" borderId="1" xfId="1" applyFont="1" applyBorder="1" applyAlignment="1">
      <alignment horizontal="left" vertical="top" wrapText="1"/>
    </xf>
    <xf numFmtId="0" fontId="1" fillId="0" borderId="15" xfId="1" applyFont="1" applyBorder="1" applyAlignment="1">
      <alignment horizontal="left" vertical="top" wrapText="1"/>
    </xf>
    <xf numFmtId="0" fontId="3" fillId="0" borderId="14" xfId="1" applyFont="1" applyBorder="1" applyAlignment="1">
      <alignment horizontal="left" vertical="top" wrapText="1"/>
    </xf>
    <xf numFmtId="0" fontId="3" fillId="0" borderId="1" xfId="1" applyFont="1" applyBorder="1" applyAlignment="1">
      <alignment horizontal="left" vertical="top" wrapText="1"/>
    </xf>
    <xf numFmtId="0" fontId="3" fillId="0" borderId="15" xfId="1" applyFont="1" applyBorder="1" applyAlignment="1">
      <alignment horizontal="left" vertical="top" wrapText="1"/>
    </xf>
    <xf numFmtId="0" fontId="1" fillId="0" borderId="18" xfId="1" applyFont="1" applyBorder="1" applyAlignment="1">
      <alignment horizontal="left" vertical="top" wrapText="1"/>
    </xf>
    <xf numFmtId="0" fontId="1" fillId="0" borderId="19" xfId="1" applyFont="1" applyBorder="1" applyAlignment="1">
      <alignment horizontal="left" vertical="top" wrapText="1"/>
    </xf>
    <xf numFmtId="0" fontId="1" fillId="0" borderId="20" xfId="1" applyFont="1" applyBorder="1" applyAlignment="1">
      <alignment horizontal="left" vertical="top" wrapText="1"/>
    </xf>
    <xf numFmtId="0" fontId="1" fillId="0" borderId="6" xfId="1" applyFont="1" applyBorder="1" applyAlignment="1">
      <alignment vertical="top" wrapText="1"/>
    </xf>
    <xf numFmtId="0" fontId="1" fillId="0" borderId="9" xfId="1" applyFont="1" applyBorder="1" applyAlignment="1">
      <alignment vertical="top" wrapText="1"/>
    </xf>
    <xf numFmtId="0" fontId="1" fillId="0" borderId="7" xfId="1" applyFont="1" applyBorder="1" applyAlignment="1">
      <alignment vertical="top" wrapText="1"/>
    </xf>
    <xf numFmtId="0" fontId="1" fillId="0" borderId="10" xfId="1" applyFont="1" applyBorder="1" applyAlignment="1">
      <alignment vertical="top" wrapText="1"/>
    </xf>
    <xf numFmtId="0" fontId="1" fillId="0" borderId="7" xfId="1" applyBorder="1" applyAlignment="1">
      <alignment vertical="top" wrapText="1"/>
    </xf>
    <xf numFmtId="0" fontId="1" fillId="0" borderId="10" xfId="1" applyBorder="1" applyAlignment="1">
      <alignment vertical="top" wrapText="1"/>
    </xf>
    <xf numFmtId="0" fontId="1" fillId="0" borderId="11" xfId="1" applyBorder="1" applyAlignment="1">
      <alignment vertical="top" wrapText="1"/>
    </xf>
    <xf numFmtId="0" fontId="1" fillId="0" borderId="12" xfId="1" applyBorder="1" applyAlignment="1">
      <alignment vertical="top" wrapText="1"/>
    </xf>
    <xf numFmtId="0" fontId="1" fillId="0" borderId="8" xfId="1" applyBorder="1" applyAlignment="1">
      <alignment vertical="top" wrapText="1"/>
    </xf>
    <xf numFmtId="0" fontId="1" fillId="0" borderId="13" xfId="1" applyBorder="1" applyAlignment="1">
      <alignment vertical="top" wrapText="1"/>
    </xf>
    <xf numFmtId="0" fontId="1" fillId="0" borderId="14" xfId="1" applyBorder="1" applyAlignment="1">
      <alignment horizontal="center" vertical="top" wrapText="1"/>
    </xf>
    <xf numFmtId="0" fontId="1" fillId="0" borderId="1" xfId="1" applyBorder="1" applyAlignment="1">
      <alignment horizontal="center" vertical="top" wrapText="1"/>
    </xf>
    <xf numFmtId="0" fontId="1" fillId="0" borderId="15" xfId="1" applyBorder="1" applyAlignment="1">
      <alignment horizontal="center" vertical="top" wrapText="1"/>
    </xf>
    <xf numFmtId="0" fontId="3" fillId="0" borderId="14" xfId="1" applyFont="1" applyBorder="1" applyAlignment="1" applyProtection="1">
      <alignment horizontal="left" vertical="top" wrapText="1"/>
      <protection locked="0"/>
    </xf>
    <xf numFmtId="0" fontId="3" fillId="0" borderId="1" xfId="1" applyFont="1" applyBorder="1" applyAlignment="1" applyProtection="1">
      <alignment horizontal="left" vertical="top" wrapText="1"/>
      <protection locked="0"/>
    </xf>
    <xf numFmtId="0" fontId="3" fillId="0" borderId="15" xfId="1" applyFont="1" applyBorder="1" applyAlignment="1" applyProtection="1">
      <alignment horizontal="left" vertical="top" wrapText="1"/>
      <protection locked="0"/>
    </xf>
    <xf numFmtId="0" fontId="3" fillId="0" borderId="7" xfId="1" applyFont="1" applyBorder="1" applyAlignment="1">
      <alignment vertical="top" wrapText="1"/>
    </xf>
    <xf numFmtId="0" fontId="3" fillId="0" borderId="10" xfId="1" applyFont="1" applyBorder="1" applyAlignment="1">
      <alignment vertical="top" wrapText="1"/>
    </xf>
    <xf numFmtId="0" fontId="1" fillId="0" borderId="6" xfId="1" applyBorder="1" applyAlignment="1">
      <alignment vertical="top" wrapText="1"/>
    </xf>
    <xf numFmtId="0" fontId="1" fillId="0" borderId="9" xfId="1" applyBorder="1" applyAlignment="1">
      <alignment vertical="top" wrapText="1"/>
    </xf>
    <xf numFmtId="0" fontId="1" fillId="0" borderId="14" xfId="1" applyBorder="1" applyAlignment="1">
      <alignment vertical="top" wrapText="1"/>
    </xf>
    <xf numFmtId="0" fontId="1" fillId="0" borderId="1" xfId="1" applyBorder="1" applyAlignment="1">
      <alignment vertical="top" wrapText="1"/>
    </xf>
    <xf numFmtId="0" fontId="1" fillId="0" borderId="15" xfId="1" applyBorder="1" applyAlignment="1">
      <alignment vertical="top" wrapText="1"/>
    </xf>
    <xf numFmtId="0" fontId="1" fillId="0" borderId="14" xfId="1" applyBorder="1" applyAlignment="1">
      <alignment horizontal="left" vertical="top" wrapText="1"/>
    </xf>
    <xf numFmtId="0" fontId="1" fillId="0" borderId="1" xfId="1" applyBorder="1" applyAlignment="1">
      <alignment horizontal="left" vertical="top" wrapText="1"/>
    </xf>
    <xf numFmtId="0" fontId="1" fillId="0" borderId="15" xfId="1" applyBorder="1" applyAlignment="1">
      <alignment horizontal="left" vertical="top" wrapText="1"/>
    </xf>
  </cellXfs>
  <cellStyles count="3">
    <cellStyle name="Normal" xfId="0" builtinId="0"/>
    <cellStyle name="Normal 2" xfId="1" xr:uid="{00000000-0005-0000-0000-000001000000}"/>
    <cellStyle name="Normal 3" xfId="2" xr:uid="{00000000-0005-0000-0000-000002000000}"/>
  </cellStyles>
  <dxfs count="0"/>
  <tableStyles count="0" defaultTableStyle="TableStyleMedium9" defaultPivotStyle="PivotStyleLight16"/>
  <colors>
    <mruColors>
      <color rgb="FF14406B"/>
      <color rgb="FF0033A0"/>
      <color rgb="FFCBD7E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D76"/>
  <sheetViews>
    <sheetView tabSelected="1" workbookViewId="0">
      <pane xSplit="1" ySplit="12" topLeftCell="B13" activePane="bottomRight" state="frozen"/>
      <selection pane="topRight" activeCell="B1" sqref="B1"/>
      <selection pane="bottomLeft" activeCell="A12" sqref="A12"/>
      <selection pane="bottomRight"/>
    </sheetView>
  </sheetViews>
  <sheetFormatPr baseColWidth="10" defaultColWidth="9.140625" defaultRowHeight="12.75" x14ac:dyDescent="0.2"/>
  <cols>
    <col min="1" max="1" width="62.85546875" style="2" customWidth="1"/>
    <col min="2" max="10" width="11.42578125" style="2" bestFit="1" customWidth="1"/>
    <col min="11" max="11" width="11.42578125" style="3" bestFit="1" customWidth="1"/>
    <col min="12" max="16" width="11.42578125" style="2" bestFit="1" customWidth="1"/>
    <col min="17" max="17" width="12.7109375" style="2" bestFit="1" customWidth="1"/>
    <col min="18" max="28" width="12.7109375" style="2" customWidth="1"/>
    <col min="29" max="16384" width="9.140625" style="2"/>
  </cols>
  <sheetData>
    <row r="1" spans="1:28" ht="20.25" x14ac:dyDescent="0.3">
      <c r="A1" s="1" t="s">
        <v>18</v>
      </c>
    </row>
    <row r="2" spans="1:28" x14ac:dyDescent="0.2">
      <c r="A2" s="4"/>
    </row>
    <row r="3" spans="1:28" ht="18" x14ac:dyDescent="0.25">
      <c r="A3" s="5" t="s">
        <v>82</v>
      </c>
    </row>
    <row r="4" spans="1:28" ht="15" x14ac:dyDescent="0.2">
      <c r="A4" s="69" t="s">
        <v>133</v>
      </c>
    </row>
    <row r="6" spans="1:28" x14ac:dyDescent="0.2">
      <c r="A6" s="6" t="s">
        <v>49</v>
      </c>
    </row>
    <row r="7" spans="1:28" x14ac:dyDescent="0.2">
      <c r="A7" s="6" t="s">
        <v>13</v>
      </c>
      <c r="B7" s="7" t="s">
        <v>111</v>
      </c>
    </row>
    <row r="8" spans="1:28" x14ac:dyDescent="0.2">
      <c r="A8" s="6" t="s">
        <v>138</v>
      </c>
    </row>
    <row r="9" spans="1:28" s="3" customFormat="1" x14ac:dyDescent="0.2">
      <c r="A9" s="8" t="s">
        <v>140</v>
      </c>
      <c r="B9" s="2"/>
      <c r="C9" s="2"/>
      <c r="D9" s="2"/>
      <c r="E9" s="2"/>
      <c r="F9" s="2"/>
      <c r="G9" s="2"/>
      <c r="H9" s="2"/>
    </row>
    <row r="10" spans="1:28" s="10" customFormat="1" ht="37.5" customHeight="1" x14ac:dyDescent="0.2">
      <c r="A10" s="9" t="s">
        <v>105</v>
      </c>
      <c r="K10" s="11"/>
    </row>
    <row r="12" spans="1:28" s="14" customFormat="1" ht="12" x14ac:dyDescent="0.2">
      <c r="A12" s="12" t="s">
        <v>0</v>
      </c>
      <c r="B12" s="13">
        <v>1998</v>
      </c>
      <c r="C12" s="13">
        <v>1999</v>
      </c>
      <c r="D12" s="13">
        <v>2000</v>
      </c>
      <c r="E12" s="13">
        <v>2001</v>
      </c>
      <c r="F12" s="13">
        <v>2002</v>
      </c>
      <c r="G12" s="13">
        <v>2003</v>
      </c>
      <c r="H12" s="13">
        <v>2004</v>
      </c>
      <c r="I12" s="13">
        <v>2005</v>
      </c>
      <c r="J12" s="13">
        <v>2006</v>
      </c>
      <c r="K12" s="13">
        <v>2007</v>
      </c>
      <c r="L12" s="13">
        <v>2008</v>
      </c>
      <c r="M12" s="13">
        <v>2009</v>
      </c>
      <c r="N12" s="13">
        <v>2010</v>
      </c>
      <c r="O12" s="13">
        <v>2011</v>
      </c>
      <c r="P12" s="13">
        <v>2012</v>
      </c>
      <c r="Q12" s="13">
        <v>2013</v>
      </c>
      <c r="R12" s="13">
        <v>2014</v>
      </c>
      <c r="S12" s="13">
        <v>2015</v>
      </c>
      <c r="T12" s="13">
        <v>2016</v>
      </c>
      <c r="U12" s="13">
        <v>2017</v>
      </c>
      <c r="V12" s="13">
        <v>2018</v>
      </c>
      <c r="W12" s="13">
        <v>2019</v>
      </c>
      <c r="X12" s="13">
        <v>2020</v>
      </c>
      <c r="Y12" s="13">
        <v>2021</v>
      </c>
      <c r="Z12" s="13">
        <v>2022</v>
      </c>
      <c r="AA12" s="13">
        <v>2023</v>
      </c>
      <c r="AB12" s="13">
        <v>2024</v>
      </c>
    </row>
    <row r="13" spans="1:28" s="17" customFormat="1" ht="15" customHeight="1" x14ac:dyDescent="0.2">
      <c r="A13" s="15" t="s">
        <v>106</v>
      </c>
      <c r="B13" s="16"/>
      <c r="C13" s="16"/>
      <c r="D13" s="16"/>
      <c r="E13" s="16"/>
      <c r="F13" s="16"/>
      <c r="G13" s="16"/>
      <c r="H13" s="16"/>
      <c r="I13" s="16"/>
      <c r="J13" s="16"/>
      <c r="K13" s="16"/>
      <c r="L13" s="16"/>
      <c r="M13" s="16"/>
      <c r="N13" s="16"/>
      <c r="O13" s="16"/>
      <c r="P13" s="16"/>
      <c r="Q13" s="16"/>
    </row>
    <row r="14" spans="1:28" s="6" customFormat="1" ht="12.75" customHeight="1" x14ac:dyDescent="0.2">
      <c r="A14" s="18" t="s">
        <v>20</v>
      </c>
      <c r="B14" s="19">
        <v>1425860.48127808</v>
      </c>
      <c r="C14" s="19">
        <v>1318335.4992496199</v>
      </c>
      <c r="D14" s="19">
        <v>1294192.3571428601</v>
      </c>
      <c r="E14" s="19">
        <v>1558044.4193548399</v>
      </c>
      <c r="F14" s="19">
        <v>1682388.02289282</v>
      </c>
      <c r="G14" s="19">
        <v>1312528</v>
      </c>
      <c r="H14" s="19">
        <v>1715726</v>
      </c>
      <c r="I14" s="19">
        <v>2324735</v>
      </c>
      <c r="J14" s="19">
        <v>2444141</v>
      </c>
      <c r="K14" s="20">
        <v>2315881.20238885</v>
      </c>
      <c r="L14" s="20">
        <v>2380205.8057554001</v>
      </c>
      <c r="M14" s="20">
        <v>2418190.6293266201</v>
      </c>
      <c r="N14" s="20">
        <v>2587765.2914507799</v>
      </c>
      <c r="O14" s="20">
        <v>3607923.5380596998</v>
      </c>
      <c r="P14" s="20">
        <v>3659657.4925160399</v>
      </c>
      <c r="Q14" s="20">
        <v>3344217.085</v>
      </c>
      <c r="R14" s="20">
        <v>3218630.2755165901</v>
      </c>
      <c r="S14" s="20">
        <v>3779220.9650395801</v>
      </c>
      <c r="T14" s="20">
        <v>4551815.4659014205</v>
      </c>
      <c r="U14" s="20">
        <v>3770730.9387113699</v>
      </c>
      <c r="V14" s="20">
        <v>3692559.1017699102</v>
      </c>
      <c r="W14" s="20">
        <v>4776401.0600448903</v>
      </c>
      <c r="X14" s="20">
        <v>4546331.7272727303</v>
      </c>
      <c r="Y14" s="20">
        <v>4950038.9595771097</v>
      </c>
      <c r="Z14" s="19">
        <v>6304001.7965902397</v>
      </c>
      <c r="AA14" s="19">
        <v>6906675.1866825204</v>
      </c>
      <c r="AB14" s="19">
        <v>8806471.2132352907</v>
      </c>
    </row>
    <row r="15" spans="1:28" ht="11.25" customHeight="1" x14ac:dyDescent="0.2">
      <c r="B15" s="21"/>
      <c r="C15" s="21"/>
      <c r="D15" s="21"/>
      <c r="E15" s="21"/>
      <c r="F15" s="21"/>
      <c r="G15" s="21"/>
      <c r="L15" s="3"/>
      <c r="M15" s="3"/>
      <c r="N15" s="3"/>
      <c r="O15" s="3"/>
      <c r="P15" s="3"/>
      <c r="Q15" s="3"/>
      <c r="R15" s="3"/>
      <c r="S15" s="3"/>
      <c r="T15" s="3"/>
      <c r="U15" s="3"/>
      <c r="V15" s="3"/>
      <c r="W15" s="3"/>
      <c r="X15" s="3"/>
      <c r="Y15" s="3"/>
      <c r="Z15" s="72"/>
      <c r="AA15" s="72"/>
      <c r="AB15" s="72" t="s">
        <v>139</v>
      </c>
    </row>
    <row r="16" spans="1:28" x14ac:dyDescent="0.2">
      <c r="A16" s="22" t="s">
        <v>1</v>
      </c>
      <c r="B16" s="21"/>
      <c r="C16" s="21"/>
      <c r="D16" s="21"/>
      <c r="E16" s="21"/>
      <c r="F16" s="21"/>
      <c r="G16" s="21"/>
      <c r="L16" s="3"/>
      <c r="M16" s="3"/>
      <c r="N16" s="3"/>
      <c r="O16" s="3"/>
      <c r="P16" s="3"/>
      <c r="Q16" s="3"/>
      <c r="R16" s="3"/>
      <c r="S16" s="3"/>
      <c r="T16" s="3"/>
      <c r="U16" s="3"/>
      <c r="V16" s="3"/>
      <c r="W16" s="3"/>
      <c r="X16" s="3"/>
      <c r="Y16" s="3"/>
      <c r="Z16" s="72"/>
      <c r="AA16" s="72"/>
      <c r="AB16" s="72" t="s">
        <v>139</v>
      </c>
    </row>
    <row r="17" spans="1:28" s="6" customFormat="1" ht="12.75" customHeight="1" x14ac:dyDescent="0.2">
      <c r="A17" s="6" t="s">
        <v>3</v>
      </c>
      <c r="B17" s="23">
        <v>44573.004493260101</v>
      </c>
      <c r="C17" s="23">
        <v>41344.936968484202</v>
      </c>
      <c r="D17" s="23">
        <v>42898.879399585901</v>
      </c>
      <c r="E17" s="23">
        <v>57707.249603384502</v>
      </c>
      <c r="F17" s="23">
        <v>53097.8329864724</v>
      </c>
      <c r="G17" s="23">
        <v>43333.204812534997</v>
      </c>
      <c r="H17" s="23">
        <v>66210.548795180701</v>
      </c>
      <c r="I17" s="23">
        <v>72776.678792038394</v>
      </c>
      <c r="J17" s="23">
        <v>65360.668984700998</v>
      </c>
      <c r="K17" s="23">
        <v>57928.083609820802</v>
      </c>
      <c r="L17" s="23">
        <v>62203.507521255699</v>
      </c>
      <c r="M17" s="23">
        <v>62531.931403398397</v>
      </c>
      <c r="N17" s="23">
        <v>73900.924870466304</v>
      </c>
      <c r="O17" s="23">
        <v>100605.728358209</v>
      </c>
      <c r="P17" s="23">
        <v>95021.132573057694</v>
      </c>
      <c r="Q17" s="23">
        <v>88403.35626</v>
      </c>
      <c r="R17" s="23">
        <v>99387.205385097099</v>
      </c>
      <c r="S17" s="23">
        <v>113461.069261214</v>
      </c>
      <c r="T17" s="23">
        <v>112932.586090479</v>
      </c>
      <c r="U17" s="23">
        <v>79884.247249869004</v>
      </c>
      <c r="V17" s="23">
        <v>79881.616519174</v>
      </c>
      <c r="W17" s="23">
        <v>98986.218855218904</v>
      </c>
      <c r="X17" s="23">
        <v>92742.123376623407</v>
      </c>
      <c r="Y17" s="23">
        <v>98384.129353233802</v>
      </c>
      <c r="Z17" s="23">
        <v>126148.78659612</v>
      </c>
      <c r="AA17" s="23">
        <v>128853.34126040401</v>
      </c>
      <c r="AB17" s="23">
        <v>161496.68566176499</v>
      </c>
    </row>
    <row r="18" spans="1:28" s="6" customFormat="1" ht="12.75" customHeight="1" x14ac:dyDescent="0.2">
      <c r="A18" s="6" t="s">
        <v>129</v>
      </c>
      <c r="B18" s="23"/>
      <c r="C18" s="23"/>
      <c r="D18" s="23"/>
      <c r="E18" s="23"/>
      <c r="F18" s="23"/>
      <c r="G18" s="23"/>
      <c r="H18" s="23"/>
      <c r="I18" s="23"/>
      <c r="J18" s="23"/>
      <c r="K18" s="23"/>
      <c r="L18" s="23"/>
      <c r="M18" s="23"/>
      <c r="N18" s="23"/>
      <c r="O18" s="23"/>
      <c r="P18" s="23"/>
      <c r="Q18" s="23"/>
      <c r="R18" s="23"/>
      <c r="S18" s="23"/>
      <c r="T18" s="23"/>
      <c r="U18" s="23"/>
      <c r="V18" s="23"/>
      <c r="W18" s="23">
        <v>40092.079124579097</v>
      </c>
      <c r="X18" s="23">
        <v>37937.905844155801</v>
      </c>
      <c r="Y18" s="23">
        <v>41876.104477611902</v>
      </c>
      <c r="Z18" s="23">
        <v>49131.540270429199</v>
      </c>
      <c r="AA18" s="23">
        <v>51837.2497027348</v>
      </c>
      <c r="AB18" s="23">
        <v>59796.110294117701</v>
      </c>
    </row>
    <row r="19" spans="1:28" s="6" customFormat="1" ht="12.75" customHeight="1" x14ac:dyDescent="0.2">
      <c r="A19" s="6" t="s">
        <v>12</v>
      </c>
      <c r="B19" s="23"/>
      <c r="C19" s="23"/>
      <c r="D19" s="23"/>
      <c r="E19" s="23"/>
      <c r="F19" s="23"/>
      <c r="G19" s="23">
        <v>1836.2602126468901</v>
      </c>
      <c r="H19" s="23">
        <v>5824.7403614457799</v>
      </c>
      <c r="I19" s="23">
        <v>7951.6835964310203</v>
      </c>
      <c r="J19" s="23">
        <v>1184.55424200278</v>
      </c>
      <c r="K19" s="23">
        <v>1134.43795620438</v>
      </c>
      <c r="L19" s="23">
        <v>2535.3080444735101</v>
      </c>
      <c r="O19" s="23"/>
      <c r="P19" s="23"/>
      <c r="Q19" s="23"/>
      <c r="R19" s="23"/>
      <c r="S19" s="23"/>
      <c r="T19" s="23"/>
      <c r="U19" s="23"/>
      <c r="V19" s="23"/>
      <c r="W19" s="23"/>
      <c r="X19" s="23"/>
      <c r="Y19" s="23"/>
      <c r="Z19" s="23"/>
      <c r="AA19" s="23"/>
      <c r="AB19" s="23"/>
    </row>
    <row r="20" spans="1:28" s="6" customFormat="1" ht="12.75" customHeight="1" x14ac:dyDescent="0.2">
      <c r="A20" s="6" t="s">
        <v>37</v>
      </c>
      <c r="B20" s="23"/>
      <c r="C20" s="23"/>
      <c r="D20" s="23"/>
      <c r="E20" s="23"/>
      <c r="F20" s="23"/>
      <c r="G20" s="23"/>
      <c r="H20" s="23"/>
      <c r="I20" s="23">
        <v>4517.6300617707602</v>
      </c>
      <c r="J20" s="23">
        <v>4752.5055632823396</v>
      </c>
      <c r="K20" s="23">
        <v>4530.4207033842104</v>
      </c>
      <c r="L20" s="23">
        <v>4604.0189666448696</v>
      </c>
      <c r="M20" s="23">
        <v>4478.47891755821</v>
      </c>
      <c r="N20" s="23">
        <v>4999.87759067358</v>
      </c>
      <c r="O20" s="23">
        <v>6954.9783582089503</v>
      </c>
      <c r="P20" s="23">
        <v>6965.1183178902402</v>
      </c>
      <c r="Q20" s="23"/>
      <c r="R20" s="23"/>
      <c r="S20" s="23"/>
      <c r="T20" s="23"/>
      <c r="U20" s="23"/>
      <c r="V20" s="23"/>
      <c r="W20" s="23"/>
      <c r="X20" s="23"/>
      <c r="Y20" s="23">
        <v>6089.5366915422901</v>
      </c>
      <c r="Z20" s="23">
        <v>7655.0099941211101</v>
      </c>
      <c r="AA20" s="23">
        <v>8343.2413793103406</v>
      </c>
      <c r="AB20" s="23">
        <v>12048.5431985294</v>
      </c>
    </row>
    <row r="21" spans="1:28" s="6" customFormat="1" ht="12.75" customHeight="1" x14ac:dyDescent="0.2">
      <c r="A21" s="8" t="s">
        <v>109</v>
      </c>
      <c r="B21" s="23"/>
      <c r="C21" s="23"/>
      <c r="D21" s="23"/>
      <c r="E21" s="23"/>
      <c r="F21" s="23"/>
      <c r="G21" s="23"/>
      <c r="H21" s="23"/>
      <c r="I21" s="23"/>
      <c r="J21" s="23"/>
      <c r="K21" s="23"/>
      <c r="L21" s="23"/>
      <c r="M21" s="23"/>
      <c r="N21" s="23"/>
      <c r="O21" s="23"/>
      <c r="P21" s="23"/>
      <c r="Q21" s="23"/>
      <c r="R21" s="23">
        <v>36024.839073262403</v>
      </c>
      <c r="S21" s="23">
        <v>43907.0283641161</v>
      </c>
      <c r="T21" s="23">
        <v>58393.601620526701</v>
      </c>
      <c r="U21" s="23">
        <v>47619.643268727101</v>
      </c>
      <c r="V21" s="23">
        <v>46895.130285152401</v>
      </c>
      <c r="W21" s="23">
        <v>57448.716049382703</v>
      </c>
      <c r="X21" s="23">
        <v>56915.5173160173</v>
      </c>
      <c r="Y21" s="23">
        <v>63141.559079601997</v>
      </c>
      <c r="Z21" s="23">
        <v>81199.783068783101</v>
      </c>
      <c r="AA21" s="23">
        <v>88941.218192627799</v>
      </c>
      <c r="AB21" s="23">
        <v>112334.40625</v>
      </c>
    </row>
    <row r="22" spans="1:28" s="6" customFormat="1" ht="12.75" customHeight="1" x14ac:dyDescent="0.2">
      <c r="A22" s="8" t="s">
        <v>134</v>
      </c>
      <c r="Y22" s="23">
        <v>7765.2699004975102</v>
      </c>
      <c r="Z22" s="23">
        <v>25255.878306878301</v>
      </c>
      <c r="AA22" s="23">
        <v>27654.718192627799</v>
      </c>
      <c r="AB22" s="23">
        <v>34940.130514705903</v>
      </c>
    </row>
    <row r="23" spans="1:28" s="6" customFormat="1" ht="12.75" customHeight="1" x14ac:dyDescent="0.2">
      <c r="A23" s="6" t="s">
        <v>8</v>
      </c>
      <c r="B23" s="23">
        <v>676432.592111832</v>
      </c>
      <c r="C23" s="23">
        <v>618407.62131065503</v>
      </c>
      <c r="D23" s="23">
        <v>575149.80175983405</v>
      </c>
      <c r="E23" s="23">
        <v>699274.81015335803</v>
      </c>
      <c r="F23" s="23">
        <v>766037.01092611905</v>
      </c>
      <c r="G23" s="23">
        <v>588439.510352546</v>
      </c>
      <c r="H23" s="23">
        <v>734485.37530120497</v>
      </c>
      <c r="I23" s="23">
        <v>961036.25600549101</v>
      </c>
      <c r="J23" s="23">
        <v>1017584.74269819</v>
      </c>
      <c r="K23" s="23">
        <v>996608.39946914394</v>
      </c>
      <c r="L23" s="23">
        <v>1005756.42249836</v>
      </c>
      <c r="M23" s="23">
        <v>1002445.26809314</v>
      </c>
      <c r="N23" s="23">
        <v>1051569.2001295299</v>
      </c>
      <c r="O23" s="23">
        <v>1477166.9895522399</v>
      </c>
      <c r="P23" s="23">
        <v>1426937.36421953</v>
      </c>
      <c r="Q23" s="23">
        <v>1353526.848</v>
      </c>
      <c r="R23" s="23">
        <v>1228266.9517846</v>
      </c>
      <c r="S23" s="23">
        <v>1513510.6576517201</v>
      </c>
      <c r="T23" s="23">
        <v>1786395.5097906799</v>
      </c>
      <c r="U23" s="23">
        <v>1498837.9214248301</v>
      </c>
      <c r="V23" s="23">
        <v>1446368.65634218</v>
      </c>
      <c r="W23" s="23">
        <v>1757217.3428731801</v>
      </c>
      <c r="X23" s="23">
        <v>1720351.6087662301</v>
      </c>
      <c r="Y23" s="23">
        <v>1820159.84763682</v>
      </c>
      <c r="Z23" s="23">
        <v>2263329.6584362099</v>
      </c>
      <c r="AA23" s="23">
        <v>2493746.08026159</v>
      </c>
      <c r="AB23" s="23">
        <v>3017618.75</v>
      </c>
    </row>
    <row r="24" spans="1:28" s="6" customFormat="1" ht="12.75" customHeight="1" x14ac:dyDescent="0.2">
      <c r="A24" s="6" t="s">
        <v>75</v>
      </c>
      <c r="B24" s="23">
        <v>23229.654518222698</v>
      </c>
      <c r="C24" s="23">
        <v>21890.367683841901</v>
      </c>
      <c r="D24" s="23">
        <v>21970.4177018634</v>
      </c>
      <c r="E24" s="23">
        <v>21611.0444209413</v>
      </c>
      <c r="F24" s="23">
        <v>22458.646201873002</v>
      </c>
      <c r="G24" s="23">
        <v>22846.267487409099</v>
      </c>
      <c r="H24" s="23">
        <v>26100.086746988</v>
      </c>
      <c r="I24" s="23">
        <v>27383.9855868222</v>
      </c>
      <c r="J24" s="23">
        <v>26548.337273991699</v>
      </c>
      <c r="K24" s="23">
        <v>27061.785666887899</v>
      </c>
      <c r="L24" s="23">
        <v>24776.174623937201</v>
      </c>
      <c r="M24" s="23">
        <v>31210.861548143501</v>
      </c>
      <c r="N24" s="23">
        <v>28166.018782383399</v>
      </c>
      <c r="O24" s="23">
        <v>34574.801492537299</v>
      </c>
      <c r="P24" s="23">
        <v>38275.250890948002</v>
      </c>
      <c r="Q24" s="23">
        <v>37584.970630000003</v>
      </c>
      <c r="R24" s="23">
        <v>27868.871634314299</v>
      </c>
      <c r="S24" s="23">
        <v>32306.375329815299</v>
      </c>
      <c r="T24" s="23">
        <v>33531.177582714401</v>
      </c>
      <c r="U24" s="23">
        <v>30331.9224724987</v>
      </c>
      <c r="V24" s="23">
        <v>28589.860865290098</v>
      </c>
      <c r="W24" s="23">
        <v>29942.973063973099</v>
      </c>
      <c r="X24" s="23">
        <v>33188.188311688296</v>
      </c>
      <c r="Y24" s="23">
        <v>40261.986940298499</v>
      </c>
      <c r="Z24" s="23">
        <v>37964.1940035273</v>
      </c>
      <c r="AA24" s="23">
        <v>44974.816884661101</v>
      </c>
      <c r="AB24" s="23">
        <v>72333.809742647107</v>
      </c>
    </row>
    <row r="25" spans="1:28" s="6" customFormat="1" ht="12.75" customHeight="1" x14ac:dyDescent="0.2">
      <c r="A25" s="6" t="s">
        <v>5</v>
      </c>
      <c r="B25" s="23">
        <v>2543.8142785821301</v>
      </c>
      <c r="C25" s="23">
        <v>3253.6878439219599</v>
      </c>
      <c r="D25" s="23">
        <v>6988.4435817805397</v>
      </c>
      <c r="E25" s="23">
        <v>6834.9005817028001</v>
      </c>
      <c r="F25" s="23">
        <v>6882.7096774193597</v>
      </c>
      <c r="G25" s="23">
        <v>3058.7593732512601</v>
      </c>
      <c r="H25" s="23">
        <v>3931.8409638554199</v>
      </c>
      <c r="I25" s="23">
        <v>4803.8675360329398</v>
      </c>
      <c r="J25" s="23">
        <v>5824.8143254520201</v>
      </c>
      <c r="K25" s="23">
        <v>5942.5872594558696</v>
      </c>
      <c r="L25" s="23">
        <v>7764.68672334859</v>
      </c>
      <c r="M25" s="23">
        <v>7630.2882315921997</v>
      </c>
      <c r="N25" s="23">
        <v>6695.6003886010403</v>
      </c>
      <c r="O25" s="23">
        <v>10716.2328358209</v>
      </c>
      <c r="P25" s="23">
        <v>14472.3948681397</v>
      </c>
      <c r="Q25" s="23">
        <v>16074.458269999999</v>
      </c>
      <c r="R25" s="23">
        <v>12975.120851596699</v>
      </c>
      <c r="S25" s="23">
        <v>10282.9927440633</v>
      </c>
      <c r="T25" s="23">
        <v>14940.6225523295</v>
      </c>
      <c r="U25" s="23">
        <v>12995.9638554217</v>
      </c>
      <c r="V25" s="23">
        <v>12921.0004916421</v>
      </c>
      <c r="W25" s="23">
        <v>17342.715488215501</v>
      </c>
      <c r="X25" s="23">
        <v>16415.9507575758</v>
      </c>
      <c r="Y25" s="23">
        <v>21051.082711442799</v>
      </c>
      <c r="Z25" s="23">
        <v>19615.558495002901</v>
      </c>
      <c r="AA25" s="23">
        <v>22645.180737217601</v>
      </c>
      <c r="AB25" s="23">
        <v>31103.706801470598</v>
      </c>
    </row>
    <row r="26" spans="1:28" s="6" customFormat="1" ht="12.75" customHeight="1" x14ac:dyDescent="0.2">
      <c r="A26" s="6" t="s">
        <v>46</v>
      </c>
      <c r="B26" s="23">
        <v>0</v>
      </c>
      <c r="C26" s="23">
        <v>0</v>
      </c>
      <c r="D26" s="23">
        <v>0</v>
      </c>
      <c r="E26" s="23">
        <v>0</v>
      </c>
      <c r="F26" s="23">
        <v>0</v>
      </c>
      <c r="G26" s="23">
        <v>3187.5618354784601</v>
      </c>
      <c r="H26" s="23">
        <v>4166.7156626506003</v>
      </c>
      <c r="I26" s="23">
        <v>5665.3266986959497</v>
      </c>
      <c r="J26" s="23">
        <v>5941.9381084840097</v>
      </c>
      <c r="K26" s="23">
        <v>5682.6954213669496</v>
      </c>
      <c r="L26" s="23">
        <v>5756.4427730542802</v>
      </c>
      <c r="M26" s="23">
        <v>5628.6865953429797</v>
      </c>
      <c r="N26" s="23">
        <v>6259.0608808290199</v>
      </c>
      <c r="O26" s="23">
        <v>8700.2768656716398</v>
      </c>
      <c r="P26" s="23">
        <v>8780.6714183891709</v>
      </c>
      <c r="Q26" s="23">
        <v>8005.7511590000004</v>
      </c>
      <c r="R26" s="23">
        <v>7546.8534752661199</v>
      </c>
      <c r="S26" s="23">
        <v>9138.9729551451201</v>
      </c>
      <c r="T26" s="23">
        <v>10749.9324780554</v>
      </c>
      <c r="U26" s="23">
        <v>8835.4463069670001</v>
      </c>
      <c r="V26" s="23">
        <v>8700.2433628318595</v>
      </c>
      <c r="W26" s="23">
        <v>10586.9994388328</v>
      </c>
      <c r="X26" s="23">
        <v>12079.448593073599</v>
      </c>
      <c r="Y26" s="23">
        <v>16169.7817164179</v>
      </c>
      <c r="Z26" s="23">
        <v>21054.9271017049</v>
      </c>
      <c r="AA26" s="23">
        <v>26290.781212841899</v>
      </c>
      <c r="AB26" s="23">
        <v>33270.087316176498</v>
      </c>
    </row>
    <row r="27" spans="1:28" s="6" customFormat="1" ht="12.75" customHeight="1" x14ac:dyDescent="0.2">
      <c r="A27" s="6" t="s">
        <v>50</v>
      </c>
      <c r="B27" s="23">
        <v>123591.38392411399</v>
      </c>
      <c r="C27" s="23">
        <v>110963.378689345</v>
      </c>
      <c r="D27" s="23">
        <v>108501.64699793</v>
      </c>
      <c r="E27" s="23">
        <v>130097.34214701199</v>
      </c>
      <c r="F27" s="23">
        <v>155988.101977107</v>
      </c>
      <c r="G27" s="23">
        <v>144772.23391158399</v>
      </c>
      <c r="H27" s="23">
        <v>172182.745180723</v>
      </c>
      <c r="I27" s="23">
        <v>208039.66781057001</v>
      </c>
      <c r="J27" s="23">
        <v>213667.420723227</v>
      </c>
      <c r="K27" s="23">
        <v>187314.857332449</v>
      </c>
      <c r="L27" s="23">
        <v>202785.95945062101</v>
      </c>
      <c r="M27" s="23">
        <v>190666.83196979199</v>
      </c>
      <c r="N27" s="23">
        <v>240245.33160621801</v>
      </c>
      <c r="O27" s="23">
        <v>245194.047761194</v>
      </c>
      <c r="P27" s="23">
        <v>328101.357091946</v>
      </c>
      <c r="Q27" s="23">
        <v>316234.73420000001</v>
      </c>
      <c r="R27" s="23">
        <v>275860.36631183501</v>
      </c>
      <c r="S27" s="23">
        <v>277344.457783641</v>
      </c>
      <c r="T27" s="23">
        <v>274461.39297771797</v>
      </c>
      <c r="U27" s="23">
        <v>289759.77160817198</v>
      </c>
      <c r="V27" s="23">
        <v>280811.83923303802</v>
      </c>
      <c r="W27" s="23">
        <v>329859.68406285101</v>
      </c>
      <c r="X27" s="23">
        <v>331768.465909091</v>
      </c>
      <c r="Y27" s="23">
        <v>416876.44465174101</v>
      </c>
      <c r="Z27" s="23">
        <v>414807.67783656699</v>
      </c>
      <c r="AA27" s="23">
        <v>415604.38287752698</v>
      </c>
      <c r="AB27" s="23">
        <v>661625.23161764699</v>
      </c>
    </row>
    <row r="28" spans="1:28" s="6" customFormat="1" ht="12.75" customHeight="1" x14ac:dyDescent="0.2">
      <c r="A28" s="6" t="s">
        <v>51</v>
      </c>
      <c r="B28" s="23">
        <v>0</v>
      </c>
      <c r="C28" s="23">
        <v>0</v>
      </c>
      <c r="D28" s="23">
        <v>0</v>
      </c>
      <c r="E28" s="23">
        <v>0</v>
      </c>
      <c r="F28" s="23">
        <v>902.413631633715</v>
      </c>
      <c r="G28" s="23">
        <v>524.48181309457198</v>
      </c>
      <c r="H28" s="23">
        <v>13942.6331325301</v>
      </c>
      <c r="I28" s="23">
        <v>21502.195607412501</v>
      </c>
      <c r="J28" s="23">
        <v>15914.7350486787</v>
      </c>
      <c r="K28" s="23">
        <v>10087.8433974784</v>
      </c>
      <c r="L28" s="23">
        <v>31208.476782210601</v>
      </c>
      <c r="M28" s="23">
        <v>35986.780994336099</v>
      </c>
      <c r="N28" s="23">
        <v>49881.2208549223</v>
      </c>
      <c r="O28" s="23">
        <v>77552.387313432802</v>
      </c>
      <c r="P28" s="23">
        <v>85088.831076265196</v>
      </c>
      <c r="Q28" s="23">
        <v>107282.24189999999</v>
      </c>
      <c r="R28" s="23">
        <v>118444.64621164701</v>
      </c>
      <c r="S28" s="23">
        <v>88739.251319261195</v>
      </c>
      <c r="T28" s="23">
        <v>175262.16340310601</v>
      </c>
      <c r="U28" s="23">
        <v>132806.237820849</v>
      </c>
      <c r="V28" s="23">
        <v>193483.640609636</v>
      </c>
      <c r="W28" s="23">
        <v>265065.91077441099</v>
      </c>
      <c r="X28" s="23">
        <v>222807.504329004</v>
      </c>
      <c r="Y28" s="23">
        <v>426778.32027363201</v>
      </c>
      <c r="Z28" s="23">
        <v>396949.06878306897</v>
      </c>
      <c r="AA28" s="23">
        <v>438524.96373364999</v>
      </c>
      <c r="AB28" s="23">
        <v>842943.66544117697</v>
      </c>
    </row>
    <row r="29" spans="1:28" s="6" customFormat="1" ht="12.75" customHeight="1" x14ac:dyDescent="0.2">
      <c r="A29" s="6" t="s">
        <v>2</v>
      </c>
      <c r="B29" s="23">
        <v>60983.098851722403</v>
      </c>
      <c r="C29" s="23">
        <v>61134.119059529803</v>
      </c>
      <c r="D29" s="23">
        <v>94261.592132505204</v>
      </c>
      <c r="E29" s="23">
        <v>89200.033844526697</v>
      </c>
      <c r="F29" s="23">
        <v>87370.966701352794</v>
      </c>
      <c r="G29" s="23">
        <v>87053.136541689993</v>
      </c>
      <c r="H29" s="23">
        <v>106049.060240964</v>
      </c>
      <c r="I29" s="23">
        <v>154435.12354152399</v>
      </c>
      <c r="J29" s="23">
        <v>170478.287899861</v>
      </c>
      <c r="K29" s="23">
        <v>154067.93895155899</v>
      </c>
      <c r="L29" s="23">
        <v>184107.472858077</v>
      </c>
      <c r="M29" s="23">
        <v>159733.238514789</v>
      </c>
      <c r="N29" s="23">
        <v>190402.28886010399</v>
      </c>
      <c r="O29" s="23">
        <v>257726.29552238801</v>
      </c>
      <c r="P29" s="23">
        <v>294081.24590163899</v>
      </c>
      <c r="Q29" s="23">
        <v>306432.23259999999</v>
      </c>
      <c r="R29" s="23">
        <v>246199.462116468</v>
      </c>
      <c r="S29" s="23">
        <v>210611.50989445901</v>
      </c>
      <c r="T29" s="23">
        <v>192019.35651586801</v>
      </c>
      <c r="U29" s="23">
        <v>189857.58355159801</v>
      </c>
      <c r="V29" s="23">
        <v>227676.29695181901</v>
      </c>
      <c r="W29" s="23">
        <v>250304.52244668899</v>
      </c>
      <c r="X29" s="23">
        <v>210356.96645021599</v>
      </c>
      <c r="Y29" s="23">
        <v>302833.01803482597</v>
      </c>
      <c r="Z29" s="23">
        <v>485658.71781305101</v>
      </c>
      <c r="AA29" s="23">
        <v>448422.336504162</v>
      </c>
      <c r="AB29" s="23">
        <v>682732.81525735301</v>
      </c>
    </row>
    <row r="30" spans="1:28" s="6" customFormat="1" ht="12.75" customHeight="1" x14ac:dyDescent="0.2">
      <c r="A30" s="6" t="s">
        <v>4</v>
      </c>
      <c r="B30" s="23">
        <v>12644.7403894159</v>
      </c>
      <c r="C30" s="23">
        <v>13207.062531265599</v>
      </c>
      <c r="D30" s="23">
        <v>10146.8845755694</v>
      </c>
      <c r="E30" s="23">
        <v>12109.147012162901</v>
      </c>
      <c r="F30" s="23">
        <v>16745.938085327802</v>
      </c>
      <c r="G30" s="23">
        <v>12722.480693900399</v>
      </c>
      <c r="H30" s="23">
        <v>12619.4801204819</v>
      </c>
      <c r="I30" s="23">
        <v>14198.328071379499</v>
      </c>
      <c r="J30" s="23">
        <v>14030.993045897099</v>
      </c>
      <c r="K30" s="23">
        <v>11749.8407431984</v>
      </c>
      <c r="L30" s="23">
        <v>9546.8613472858106</v>
      </c>
      <c r="M30" s="23">
        <v>10842.4877281309</v>
      </c>
      <c r="N30" s="23">
        <v>17898.851683937799</v>
      </c>
      <c r="O30" s="23">
        <v>17185.844029850701</v>
      </c>
      <c r="P30" s="23">
        <v>28233.171062009998</v>
      </c>
      <c r="Q30" s="23">
        <v>31267.16461</v>
      </c>
      <c r="R30" s="23">
        <v>33945.399499060703</v>
      </c>
      <c r="S30" s="23">
        <v>29905.094327176801</v>
      </c>
      <c r="T30" s="23">
        <v>27757.372721134401</v>
      </c>
      <c r="U30" s="23">
        <v>28741.415924567798</v>
      </c>
      <c r="V30" s="23">
        <v>29273.576696165201</v>
      </c>
      <c r="W30" s="23">
        <v>43509.009539842897</v>
      </c>
      <c r="X30" s="23">
        <v>43187.011904761901</v>
      </c>
      <c r="Y30" s="23">
        <v>44192.365049751199</v>
      </c>
      <c r="Z30" s="23">
        <v>61673.4591416814</v>
      </c>
      <c r="AA30" s="23">
        <v>46873.211058264002</v>
      </c>
      <c r="AB30" s="23">
        <v>54191.387867647099</v>
      </c>
    </row>
    <row r="31" spans="1:28" s="6" customFormat="1" ht="12.75" customHeight="1" x14ac:dyDescent="0.2">
      <c r="A31" s="6" t="s">
        <v>7</v>
      </c>
      <c r="B31" s="23">
        <v>150812.58412381401</v>
      </c>
      <c r="C31" s="23">
        <v>143152.53876938499</v>
      </c>
      <c r="D31" s="23">
        <v>122665.748447205</v>
      </c>
      <c r="E31" s="23">
        <v>147514.34902168199</v>
      </c>
      <c r="F31" s="23">
        <v>175253.219562955</v>
      </c>
      <c r="G31" s="23">
        <v>130787.189703414</v>
      </c>
      <c r="H31" s="23">
        <v>147314.236144578</v>
      </c>
      <c r="I31" s="23">
        <v>186895.53122855199</v>
      </c>
      <c r="J31" s="23">
        <v>195861.45757997199</v>
      </c>
      <c r="K31" s="23">
        <v>197303.53019243499</v>
      </c>
      <c r="L31" s="23">
        <v>213666.45912361</v>
      </c>
      <c r="M31" s="23">
        <v>220519.48080553801</v>
      </c>
      <c r="N31" s="23">
        <v>238162.314119171</v>
      </c>
      <c r="O31" s="23">
        <v>329547.713432836</v>
      </c>
      <c r="P31" s="23">
        <v>315303.042765502</v>
      </c>
      <c r="Q31" s="23">
        <v>350672.908</v>
      </c>
      <c r="R31" s="23">
        <v>276927.47150907997</v>
      </c>
      <c r="S31" s="23">
        <v>319573.99406332499</v>
      </c>
      <c r="T31" s="23">
        <v>327620.24713031697</v>
      </c>
      <c r="U31" s="23">
        <v>320178.40649554698</v>
      </c>
      <c r="V31" s="23">
        <v>327653.441494592</v>
      </c>
      <c r="W31" s="23">
        <v>331194.60774410801</v>
      </c>
      <c r="X31" s="23">
        <v>363591.48484848498</v>
      </c>
      <c r="Y31" s="23">
        <v>409761.41480099497</v>
      </c>
      <c r="Z31" s="23">
        <v>423951.87830687797</v>
      </c>
      <c r="AA31" s="23">
        <v>467963.438168847</v>
      </c>
      <c r="AB31" s="23">
        <v>603130.828125</v>
      </c>
    </row>
    <row r="32" spans="1:28" s="6" customFormat="1" ht="12.75" customHeight="1" x14ac:dyDescent="0.2">
      <c r="A32" s="6" t="s">
        <v>36</v>
      </c>
      <c r="B32" s="23">
        <v>76627.632051922104</v>
      </c>
      <c r="C32" s="23">
        <v>76667.957478739394</v>
      </c>
      <c r="D32" s="23">
        <v>78352.765010351999</v>
      </c>
      <c r="E32" s="23">
        <v>98114.303014278194</v>
      </c>
      <c r="F32" s="23">
        <v>105509.373569199</v>
      </c>
      <c r="G32" s="23">
        <v>74301.137101287095</v>
      </c>
      <c r="H32" s="23">
        <v>92618.113855421703</v>
      </c>
      <c r="I32" s="23">
        <v>116329.268359643</v>
      </c>
      <c r="J32" s="23">
        <v>126417.517385257</v>
      </c>
      <c r="K32" s="23">
        <v>119685.445255474</v>
      </c>
      <c r="L32" s="23">
        <v>116446.236102027</v>
      </c>
      <c r="M32" s="23">
        <v>118386.140339836</v>
      </c>
      <c r="N32" s="23">
        <v>141892.219559586</v>
      </c>
      <c r="O32" s="23">
        <v>174900.71641791001</v>
      </c>
      <c r="P32" s="23">
        <v>179460.92729864601</v>
      </c>
      <c r="Q32" s="23">
        <v>160806.2844</v>
      </c>
      <c r="R32" s="23">
        <v>129448.26988102699</v>
      </c>
      <c r="S32" s="23">
        <v>154751.14973614801</v>
      </c>
      <c r="T32" s="23">
        <v>162068.031735314</v>
      </c>
      <c r="U32" s="23">
        <v>147606.44106862199</v>
      </c>
      <c r="V32" s="23">
        <v>133826.81956735501</v>
      </c>
      <c r="W32" s="23">
        <v>141589.28226711601</v>
      </c>
      <c r="X32" s="23">
        <v>172429.21699134199</v>
      </c>
      <c r="Y32" s="23">
        <v>172306.675995025</v>
      </c>
      <c r="Z32" s="23">
        <v>202480.17107583801</v>
      </c>
      <c r="AA32" s="23">
        <v>223008.749108205</v>
      </c>
      <c r="AB32" s="23">
        <v>314750.87040441198</v>
      </c>
    </row>
    <row r="33" spans="1:28" s="6" customFormat="1" ht="12.75" customHeight="1" x14ac:dyDescent="0.2">
      <c r="A33" s="6" t="s">
        <v>6</v>
      </c>
      <c r="B33" s="23">
        <v>31972.4558162756</v>
      </c>
      <c r="C33" s="23">
        <v>31087.340670335201</v>
      </c>
      <c r="D33" s="23">
        <v>32788.678571428602</v>
      </c>
      <c r="E33" s="23">
        <v>32083.823373876301</v>
      </c>
      <c r="F33" s="23">
        <v>40671.302809573397</v>
      </c>
      <c r="G33" s="23">
        <v>43028.801343033003</v>
      </c>
      <c r="H33" s="23">
        <v>46241.559036144601</v>
      </c>
      <c r="I33" s="23">
        <v>51195.246396705603</v>
      </c>
      <c r="J33" s="23">
        <v>49391.398470097403</v>
      </c>
      <c r="K33" s="23">
        <v>47711.256138022603</v>
      </c>
      <c r="L33" s="23">
        <v>46495.631131458496</v>
      </c>
      <c r="M33" s="23">
        <v>57049.2171176841</v>
      </c>
      <c r="N33" s="23">
        <v>66069.343911917094</v>
      </c>
      <c r="O33" s="23">
        <v>75724.334328358207</v>
      </c>
      <c r="P33" s="23">
        <v>80280.637918745502</v>
      </c>
      <c r="Q33" s="23">
        <v>81659.190879999995</v>
      </c>
      <c r="R33" s="23">
        <v>72864.137758296798</v>
      </c>
      <c r="S33" s="23">
        <v>73686.627308707102</v>
      </c>
      <c r="T33" s="23">
        <v>78043.211343686693</v>
      </c>
      <c r="U33" s="23">
        <v>65028.022524882101</v>
      </c>
      <c r="V33" s="23">
        <v>64335.566371681402</v>
      </c>
      <c r="W33" s="23">
        <v>76315.883277216606</v>
      </c>
      <c r="X33" s="23">
        <v>76028.716450216496</v>
      </c>
      <c r="Y33" s="23">
        <v>91059.409203980103</v>
      </c>
      <c r="Z33" s="23">
        <v>83142.874191651994</v>
      </c>
      <c r="AA33" s="23">
        <v>100698.85969084399</v>
      </c>
      <c r="AB33" s="23">
        <v>133547.34558823501</v>
      </c>
    </row>
    <row r="34" spans="1:28" s="6" customFormat="1" ht="12.75" customHeight="1" x14ac:dyDescent="0.2">
      <c r="A34" s="6" t="s">
        <v>76</v>
      </c>
      <c r="B34" s="23">
        <v>9511.0084872691004</v>
      </c>
      <c r="C34" s="23">
        <v>11118.5232616308</v>
      </c>
      <c r="D34" s="23">
        <v>17061.194099378899</v>
      </c>
      <c r="E34" s="23">
        <v>19290.499735589601</v>
      </c>
      <c r="F34" s="23">
        <v>21301.4037460978</v>
      </c>
      <c r="G34" s="23">
        <v>22159.614997201999</v>
      </c>
      <c r="H34" s="23">
        <v>24692.163253012</v>
      </c>
      <c r="I34" s="23">
        <v>27731.910775566201</v>
      </c>
      <c r="J34" s="23">
        <v>27450.297635604999</v>
      </c>
      <c r="K34" s="23">
        <v>23547.414067684102</v>
      </c>
      <c r="L34" s="23">
        <v>22809.072596468301</v>
      </c>
      <c r="M34" s="23">
        <v>28288.675267463801</v>
      </c>
      <c r="N34" s="23">
        <v>20828.983808290199</v>
      </c>
      <c r="O34" s="23">
        <v>25562.161194029901</v>
      </c>
      <c r="P34" s="23">
        <v>30732.364932288001</v>
      </c>
      <c r="Q34" s="23">
        <v>32889.724880000002</v>
      </c>
      <c r="R34" s="23">
        <v>24375.092673763302</v>
      </c>
      <c r="S34" s="23">
        <v>22914.066622691302</v>
      </c>
      <c r="T34" s="23">
        <v>22822.9331532748</v>
      </c>
      <c r="U34" s="23">
        <v>19943.3750654793</v>
      </c>
      <c r="V34" s="23">
        <v>17432.330383480799</v>
      </c>
      <c r="W34" s="23">
        <v>24322.6195286195</v>
      </c>
      <c r="X34" s="23">
        <v>22900.875</v>
      </c>
      <c r="Y34" s="23">
        <v>25729.450248756199</v>
      </c>
      <c r="Z34" s="23">
        <v>33021.781893004103</v>
      </c>
      <c r="AA34" s="23">
        <v>30721.7841854935</v>
      </c>
      <c r="AB34" s="23">
        <v>59437.1875</v>
      </c>
    </row>
    <row r="35" spans="1:28" s="6" customFormat="1" ht="12.75" customHeight="1" x14ac:dyDescent="0.2">
      <c r="A35" s="6" t="s">
        <v>77</v>
      </c>
      <c r="B35" s="23">
        <v>83598.0449326011</v>
      </c>
      <c r="C35" s="23">
        <v>90801.793896948497</v>
      </c>
      <c r="D35" s="23">
        <v>87427.103002070406</v>
      </c>
      <c r="E35" s="23">
        <v>101534.529349551</v>
      </c>
      <c r="F35" s="23">
        <v>126644.934443288</v>
      </c>
      <c r="G35" s="23">
        <v>122001.800223839</v>
      </c>
      <c r="H35" s="23">
        <v>171578.07530120501</v>
      </c>
      <c r="I35" s="23">
        <v>214953.24914207301</v>
      </c>
      <c r="J35" s="23">
        <v>239674.602920723</v>
      </c>
      <c r="K35" s="23">
        <v>227501.94426011899</v>
      </c>
      <c r="L35" s="23">
        <v>224363.06409417899</v>
      </c>
      <c r="M35" s="23">
        <v>237679.092511013</v>
      </c>
      <c r="N35" s="23">
        <v>244578.462435233</v>
      </c>
      <c r="O35" s="23">
        <v>323327.09029850701</v>
      </c>
      <c r="P35" s="23">
        <v>353337.64148253697</v>
      </c>
      <c r="Q35" s="23">
        <v>381433.84850000002</v>
      </c>
      <c r="R35" s="23">
        <v>395311.56919223501</v>
      </c>
      <c r="S35" s="23">
        <v>362047.41952506598</v>
      </c>
      <c r="T35" s="23">
        <v>433113.22754895297</v>
      </c>
      <c r="U35" s="23">
        <v>349099.96071241499</v>
      </c>
      <c r="V35" s="23">
        <v>346857.21533923299</v>
      </c>
      <c r="W35" s="23">
        <v>486418.90965207602</v>
      </c>
      <c r="X35" s="23">
        <v>450177.58387445897</v>
      </c>
      <c r="Y35" s="23">
        <v>439365.590174129</v>
      </c>
      <c r="Z35" s="23">
        <v>586850.96355085296</v>
      </c>
      <c r="AA35" s="23">
        <v>640157.36385255598</v>
      </c>
      <c r="AB35" s="23">
        <v>896249.0625</v>
      </c>
    </row>
    <row r="36" spans="1:28" s="22" customFormat="1" ht="12.75" customHeight="1" x14ac:dyDescent="0.2">
      <c r="A36" s="22" t="s">
        <v>52</v>
      </c>
      <c r="B36" s="24">
        <f t="shared" ref="B36:M36" si="0">SUM(B17:B35)</f>
        <v>1296520.013979031</v>
      </c>
      <c r="C36" s="24">
        <f t="shared" si="0"/>
        <v>1223029.3281640823</v>
      </c>
      <c r="D36" s="24">
        <f t="shared" si="0"/>
        <v>1198213.1552795037</v>
      </c>
      <c r="E36" s="24">
        <f t="shared" si="0"/>
        <v>1415372.0322580654</v>
      </c>
      <c r="F36" s="24">
        <f t="shared" si="0"/>
        <v>1578863.8543184183</v>
      </c>
      <c r="G36" s="24">
        <f t="shared" si="0"/>
        <v>1300052.4404029108</v>
      </c>
      <c r="H36" s="24">
        <f t="shared" si="0"/>
        <v>1627957.3740963861</v>
      </c>
      <c r="I36" s="24">
        <f t="shared" si="0"/>
        <v>2079415.9492107083</v>
      </c>
      <c r="J36" s="24">
        <f t="shared" si="0"/>
        <v>2180084.2719054222</v>
      </c>
      <c r="K36" s="24">
        <f t="shared" si="0"/>
        <v>2077858.4804246831</v>
      </c>
      <c r="L36" s="24">
        <f t="shared" si="0"/>
        <v>2164825.7946370114</v>
      </c>
      <c r="M36" s="24">
        <f t="shared" si="0"/>
        <v>2173077.4600377586</v>
      </c>
      <c r="N36" s="24">
        <f t="shared" ref="N36:P36" si="1">SUM(N17:N35)</f>
        <v>2381549.6994818626</v>
      </c>
      <c r="O36" s="24">
        <f t="shared" si="1"/>
        <v>3165439.5977611938</v>
      </c>
      <c r="P36" s="24">
        <f t="shared" si="1"/>
        <v>3285071.1518175337</v>
      </c>
      <c r="Q36" s="24">
        <f t="shared" ref="Q36:R36" si="2">SUM(Q17:Q35)</f>
        <v>3272273.7142889998</v>
      </c>
      <c r="R36" s="24">
        <f t="shared" si="2"/>
        <v>2985446.2573575489</v>
      </c>
      <c r="S36" s="24">
        <f t="shared" ref="S36:T36" si="3">SUM(S17:S35)</f>
        <v>3262180.666886549</v>
      </c>
      <c r="T36" s="24">
        <f t="shared" si="3"/>
        <v>3710111.3666441571</v>
      </c>
      <c r="U36" s="24">
        <f t="shared" ref="U36:V36" si="4">SUM(U17:U35)</f>
        <v>3221526.3593504452</v>
      </c>
      <c r="V36" s="24">
        <f t="shared" si="4"/>
        <v>3244707.2345132711</v>
      </c>
      <c r="W36" s="24">
        <f t="shared" ref="W36:X36" si="5">SUM(W17:W35)</f>
        <v>3960197.4741863124</v>
      </c>
      <c r="X36" s="24">
        <f t="shared" si="5"/>
        <v>3862878.5687229396</v>
      </c>
      <c r="Y36" s="24">
        <f t="shared" ref="Y36:AB36" si="6">SUM(Y17:Y35)</f>
        <v>4443801.986940302</v>
      </c>
      <c r="Z36" s="24">
        <f t="shared" si="6"/>
        <v>5319891.9288653694</v>
      </c>
      <c r="AA36" s="24">
        <f t="shared" si="6"/>
        <v>5705261.7170035625</v>
      </c>
      <c r="AB36" s="24">
        <f t="shared" si="6"/>
        <v>7783550.6240808833</v>
      </c>
    </row>
    <row r="37" spans="1:28" s="6" customFormat="1" ht="11.25" customHeight="1" x14ac:dyDescent="0.2">
      <c r="B37" s="23"/>
      <c r="C37" s="23"/>
      <c r="D37" s="23"/>
      <c r="E37" s="23"/>
      <c r="F37" s="23"/>
      <c r="G37" s="23"/>
      <c r="H37" s="23"/>
      <c r="I37" s="23"/>
      <c r="J37" s="23"/>
      <c r="K37" s="23"/>
      <c r="L37" s="23"/>
      <c r="M37" s="23"/>
      <c r="N37" s="23"/>
      <c r="Z37" s="23"/>
      <c r="AA37" s="23"/>
      <c r="AB37" s="23"/>
    </row>
    <row r="38" spans="1:28" s="26" customFormat="1" ht="12.75" customHeight="1" x14ac:dyDescent="0.2">
      <c r="A38" s="25" t="s">
        <v>25</v>
      </c>
      <c r="B38" s="25">
        <f t="shared" ref="B38:P38" si="7">B14-B36</f>
        <v>129340.46729904902</v>
      </c>
      <c r="C38" s="25">
        <f t="shared" si="7"/>
        <v>95306.171085537644</v>
      </c>
      <c r="D38" s="25">
        <f t="shared" si="7"/>
        <v>95979.2018633564</v>
      </c>
      <c r="E38" s="25">
        <f t="shared" si="7"/>
        <v>142672.38709677453</v>
      </c>
      <c r="F38" s="25">
        <f t="shared" si="7"/>
        <v>103524.16857440164</v>
      </c>
      <c r="G38" s="25">
        <f t="shared" si="7"/>
        <v>12475.559597089188</v>
      </c>
      <c r="H38" s="25">
        <f t="shared" si="7"/>
        <v>87768.625903613865</v>
      </c>
      <c r="I38" s="25">
        <f t="shared" si="7"/>
        <v>245319.05078929174</v>
      </c>
      <c r="J38" s="25">
        <f t="shared" si="7"/>
        <v>264056.72809457779</v>
      </c>
      <c r="K38" s="25">
        <f t="shared" si="7"/>
        <v>238022.72196416697</v>
      </c>
      <c r="L38" s="25">
        <f t="shared" si="7"/>
        <v>215380.01111838873</v>
      </c>
      <c r="M38" s="25">
        <f t="shared" si="7"/>
        <v>245113.16928886157</v>
      </c>
      <c r="N38" s="25">
        <f t="shared" si="7"/>
        <v>206215.59196891729</v>
      </c>
      <c r="O38" s="25">
        <f t="shared" si="7"/>
        <v>442483.94029850606</v>
      </c>
      <c r="P38" s="25">
        <f t="shared" si="7"/>
        <v>374586.34069850622</v>
      </c>
      <c r="Q38" s="25">
        <f t="shared" ref="Q38:R38" si="8">Q14-Q36</f>
        <v>71943.370711000171</v>
      </c>
      <c r="R38" s="25">
        <f t="shared" si="8"/>
        <v>233184.01815904118</v>
      </c>
      <c r="S38" s="25">
        <f t="shared" ref="S38:T38" si="9">S14-S36</f>
        <v>517040.29815303115</v>
      </c>
      <c r="T38" s="25">
        <f t="shared" si="9"/>
        <v>841704.09925726335</v>
      </c>
      <c r="U38" s="25">
        <f t="shared" ref="U38:V38" si="10">U14-U36</f>
        <v>549204.57936092466</v>
      </c>
      <c r="V38" s="25">
        <f t="shared" si="10"/>
        <v>447851.86725663906</v>
      </c>
      <c r="W38" s="25">
        <f t="shared" ref="W38:AB38" si="11">W14-W36</f>
        <v>816203.58585857786</v>
      </c>
      <c r="X38" s="25">
        <f t="shared" si="11"/>
        <v>683453.15854979074</v>
      </c>
      <c r="Y38" s="25">
        <f t="shared" si="11"/>
        <v>506236.97263680771</v>
      </c>
      <c r="Z38" s="25">
        <f t="shared" si="11"/>
        <v>984109.86772487033</v>
      </c>
      <c r="AA38" s="25">
        <f t="shared" si="11"/>
        <v>1201413.4696789579</v>
      </c>
      <c r="AB38" s="25">
        <f t="shared" si="11"/>
        <v>1022920.5891544074</v>
      </c>
    </row>
    <row r="39" spans="1:28" s="6" customFormat="1" ht="12" x14ac:dyDescent="0.2">
      <c r="B39" s="27"/>
      <c r="C39" s="27"/>
      <c r="D39" s="27"/>
      <c r="E39" s="27"/>
      <c r="F39" s="27"/>
      <c r="G39" s="27"/>
      <c r="H39" s="27"/>
      <c r="I39" s="27"/>
      <c r="J39" s="27"/>
      <c r="K39" s="27"/>
      <c r="L39" s="27"/>
      <c r="M39" s="27"/>
      <c r="N39" s="27"/>
      <c r="Z39" s="23"/>
      <c r="AA39" s="23"/>
      <c r="AB39" s="23"/>
    </row>
    <row r="40" spans="1:28" s="6" customFormat="1" ht="12.75" customHeight="1" x14ac:dyDescent="0.2">
      <c r="A40" s="6" t="s">
        <v>9</v>
      </c>
      <c r="B40" s="23"/>
      <c r="C40" s="23"/>
      <c r="D40" s="23"/>
      <c r="E40" s="23"/>
      <c r="F40" s="23"/>
      <c r="G40" s="23"/>
      <c r="H40" s="23"/>
      <c r="I40" s="23"/>
      <c r="J40" s="23"/>
      <c r="K40" s="23"/>
      <c r="L40" s="23"/>
      <c r="M40" s="23"/>
      <c r="N40" s="23"/>
      <c r="Z40" s="23"/>
      <c r="AA40" s="23"/>
      <c r="AB40" s="23"/>
    </row>
    <row r="41" spans="1:28" s="6" customFormat="1" ht="12.75" customHeight="1" x14ac:dyDescent="0.2">
      <c r="A41" s="6" t="s">
        <v>78</v>
      </c>
      <c r="B41" s="23">
        <v>18205.065401897202</v>
      </c>
      <c r="C41" s="23">
        <v>10594.3386693347</v>
      </c>
      <c r="D41" s="23">
        <v>14659.8276397516</v>
      </c>
      <c r="E41" s="23">
        <v>21391.9011105235</v>
      </c>
      <c r="F41" s="23">
        <v>34833.2554630593</v>
      </c>
      <c r="G41" s="23">
        <v>18964.386681589302</v>
      </c>
      <c r="H41" s="23">
        <v>8985.8626506024102</v>
      </c>
      <c r="I41" s="23">
        <v>9804.5902539464696</v>
      </c>
      <c r="J41" s="23">
        <v>14092.910987482601</v>
      </c>
      <c r="K41" s="23">
        <v>23539.601194425999</v>
      </c>
      <c r="L41" s="23">
        <v>39521.309352518001</v>
      </c>
      <c r="M41" s="23">
        <v>54728.8036500944</v>
      </c>
      <c r="N41" s="23">
        <v>35610.397020725402</v>
      </c>
      <c r="O41" s="23">
        <v>23481.449253731302</v>
      </c>
      <c r="P41" s="23">
        <v>56051.198146828203</v>
      </c>
      <c r="Q41" s="23">
        <v>35955.472179999997</v>
      </c>
      <c r="R41" s="23">
        <v>37166.017532874102</v>
      </c>
      <c r="S41" s="23">
        <v>25196.302770448601</v>
      </c>
      <c r="T41" s="23">
        <v>53154.114112086398</v>
      </c>
      <c r="U41" s="23">
        <v>34218.384494499704</v>
      </c>
      <c r="V41" s="23">
        <v>23694.891838741401</v>
      </c>
      <c r="W41" s="23">
        <v>118307.02974186301</v>
      </c>
      <c r="X41" s="23">
        <v>24063.393398268399</v>
      </c>
      <c r="Y41" s="23">
        <v>62285.981965174098</v>
      </c>
      <c r="Z41" s="23">
        <v>60440.738389182799</v>
      </c>
      <c r="AA41" s="23">
        <v>164616.42508918</v>
      </c>
      <c r="AB41" s="23">
        <v>339987.20863970602</v>
      </c>
    </row>
    <row r="42" spans="1:28" s="6" customFormat="1" ht="12.75" customHeight="1" x14ac:dyDescent="0.2">
      <c r="A42" s="6" t="s">
        <v>79</v>
      </c>
      <c r="B42" s="23">
        <v>68438.042935596604</v>
      </c>
      <c r="C42" s="23">
        <v>81646.657828914496</v>
      </c>
      <c r="D42" s="23">
        <v>85236.885610765996</v>
      </c>
      <c r="E42" s="23">
        <v>105281.57958752</v>
      </c>
      <c r="F42" s="23">
        <v>135633.222164412</v>
      </c>
      <c r="G42" s="23">
        <v>109503.83547845601</v>
      </c>
      <c r="H42" s="23">
        <v>97138.5259036145</v>
      </c>
      <c r="I42" s="23">
        <v>135987.89567604699</v>
      </c>
      <c r="J42" s="23">
        <v>150704.538247566</v>
      </c>
      <c r="K42" s="23">
        <v>148549.868613139</v>
      </c>
      <c r="L42" s="23">
        <v>285116.624591236</v>
      </c>
      <c r="M42" s="23">
        <v>198145.84896161099</v>
      </c>
      <c r="N42" s="23">
        <v>253203.03108808299</v>
      </c>
      <c r="O42" s="23">
        <v>299279.691044776</v>
      </c>
      <c r="P42" s="23">
        <v>299582.06628652901</v>
      </c>
      <c r="Q42" s="23">
        <v>381218.92739999999</v>
      </c>
      <c r="R42" s="23">
        <v>300251.642454602</v>
      </c>
      <c r="S42" s="23">
        <v>252013.19063324499</v>
      </c>
      <c r="T42" s="23">
        <v>271417.15800135001</v>
      </c>
      <c r="U42" s="23">
        <v>198086.892613934</v>
      </c>
      <c r="V42" s="23">
        <v>223300.75024582099</v>
      </c>
      <c r="W42" s="23">
        <v>313319.656565657</v>
      </c>
      <c r="X42" s="23">
        <v>265918.28841991298</v>
      </c>
      <c r="Y42" s="23">
        <v>351162.10572139302</v>
      </c>
      <c r="Z42" s="23">
        <v>457394.516166961</v>
      </c>
      <c r="AA42" s="23">
        <v>709003.48810939398</v>
      </c>
      <c r="AB42" s="23">
        <v>1454233.6424632401</v>
      </c>
    </row>
    <row r="43" spans="1:28" s="6" customFormat="1" ht="12.75" customHeight="1" x14ac:dyDescent="0.2">
      <c r="A43" s="22" t="s">
        <v>10</v>
      </c>
      <c r="B43" s="24">
        <f t="shared" ref="B43:M43" si="12">B40+B41-B42</f>
        <v>-50232.977533699406</v>
      </c>
      <c r="C43" s="24">
        <f t="shared" si="12"/>
        <v>-71052.319159579798</v>
      </c>
      <c r="D43" s="24">
        <f t="shared" si="12"/>
        <v>-70577.057971014394</v>
      </c>
      <c r="E43" s="24">
        <f t="shared" si="12"/>
        <v>-83889.678476996502</v>
      </c>
      <c r="F43" s="24">
        <f t="shared" si="12"/>
        <v>-100799.96670135271</v>
      </c>
      <c r="G43" s="24">
        <f t="shared" si="12"/>
        <v>-90539.448796866709</v>
      </c>
      <c r="H43" s="24">
        <f t="shared" si="12"/>
        <v>-88152.663253012084</v>
      </c>
      <c r="I43" s="24">
        <f t="shared" si="12"/>
        <v>-126183.30542210051</v>
      </c>
      <c r="J43" s="24">
        <f t="shared" si="12"/>
        <v>-136611.62726008339</v>
      </c>
      <c r="K43" s="24">
        <f t="shared" si="12"/>
        <v>-125010.267418713</v>
      </c>
      <c r="L43" s="24">
        <f t="shared" si="12"/>
        <v>-245595.315238718</v>
      </c>
      <c r="M43" s="24">
        <f t="shared" si="12"/>
        <v>-143417.04531151659</v>
      </c>
      <c r="N43" s="24">
        <f t="shared" ref="N43:P43" si="13">N40+N41-N42</f>
        <v>-217592.63406735758</v>
      </c>
      <c r="O43" s="24">
        <f t="shared" si="13"/>
        <v>-275798.24179104471</v>
      </c>
      <c r="P43" s="24">
        <f t="shared" si="13"/>
        <v>-243530.86813970079</v>
      </c>
      <c r="Q43" s="24">
        <f t="shared" ref="Q43:R43" si="14">Q40+Q41-Q42</f>
        <v>-345263.45522</v>
      </c>
      <c r="R43" s="24">
        <f t="shared" si="14"/>
        <v>-263085.62492172793</v>
      </c>
      <c r="S43" s="24">
        <f t="shared" ref="S43:T43" si="15">S40+S41-S42</f>
        <v>-226816.88786279637</v>
      </c>
      <c r="T43" s="24">
        <f t="shared" si="15"/>
        <v>-218263.04388926362</v>
      </c>
      <c r="U43" s="24">
        <f t="shared" ref="U43:V43" si="16">U40+U41-U42</f>
        <v>-163868.50811943429</v>
      </c>
      <c r="V43" s="24">
        <f t="shared" si="16"/>
        <v>-199605.85840707959</v>
      </c>
      <c r="W43" s="24">
        <f t="shared" ref="W43:X43" si="17">W40+W41-W42</f>
        <v>-195012.62682379398</v>
      </c>
      <c r="X43" s="24">
        <f t="shared" si="17"/>
        <v>-241854.89502164457</v>
      </c>
      <c r="Y43" s="24">
        <f t="shared" ref="Y43:Z43" si="18">Y40+Y41-Y42</f>
        <v>-288876.12375621893</v>
      </c>
      <c r="Z43" s="24">
        <f t="shared" si="18"/>
        <v>-396953.77777777822</v>
      </c>
      <c r="AA43" s="24">
        <f>AA40+AA41-AA42</f>
        <v>-544387.06302021397</v>
      </c>
      <c r="AB43" s="24">
        <f t="shared" ref="AB43" si="19">AB40+AB41-AB42</f>
        <v>-1114246.4338235341</v>
      </c>
    </row>
    <row r="44" spans="1:28" s="6" customFormat="1" ht="11.25" customHeight="1" x14ac:dyDescent="0.2">
      <c r="B44" s="23"/>
      <c r="C44" s="23"/>
      <c r="D44" s="23"/>
      <c r="E44" s="23"/>
      <c r="F44" s="23"/>
      <c r="G44" s="23"/>
      <c r="H44" s="23"/>
      <c r="I44" s="23"/>
      <c r="J44" s="23"/>
      <c r="K44" s="23"/>
      <c r="L44" s="23"/>
      <c r="M44" s="23"/>
      <c r="N44" s="23"/>
      <c r="Z44" s="23"/>
      <c r="AA44" s="23"/>
      <c r="AB44" s="23"/>
    </row>
    <row r="45" spans="1:28" s="26" customFormat="1" ht="12.75" customHeight="1" x14ac:dyDescent="0.2">
      <c r="A45" s="25" t="s">
        <v>34</v>
      </c>
      <c r="B45" s="25">
        <f t="shared" ref="B45:M45" si="20">B38+B43</f>
        <v>79107.489765349615</v>
      </c>
      <c r="C45" s="25">
        <f t="shared" si="20"/>
        <v>24253.851925957846</v>
      </c>
      <c r="D45" s="25">
        <f t="shared" si="20"/>
        <v>25402.143892342006</v>
      </c>
      <c r="E45" s="25">
        <f t="shared" si="20"/>
        <v>58782.70861977803</v>
      </c>
      <c r="F45" s="25">
        <f t="shared" si="20"/>
        <v>2724.2018730489362</v>
      </c>
      <c r="G45" s="25">
        <f t="shared" si="20"/>
        <v>-78063.889199777521</v>
      </c>
      <c r="H45" s="25">
        <f t="shared" si="20"/>
        <v>-384.03734939821879</v>
      </c>
      <c r="I45" s="25">
        <f t="shared" si="20"/>
        <v>119135.74536719122</v>
      </c>
      <c r="J45" s="25">
        <f t="shared" si="20"/>
        <v>127445.1008344944</v>
      </c>
      <c r="K45" s="25">
        <f t="shared" si="20"/>
        <v>113012.45454545396</v>
      </c>
      <c r="L45" s="25">
        <f t="shared" si="20"/>
        <v>-30215.304120329267</v>
      </c>
      <c r="M45" s="25">
        <f t="shared" si="20"/>
        <v>101696.12397734498</v>
      </c>
      <c r="N45" s="25">
        <f t="shared" ref="N45:P45" si="21">N38+N43</f>
        <v>-11377.042098440288</v>
      </c>
      <c r="O45" s="25">
        <f t="shared" si="21"/>
        <v>166685.69850746135</v>
      </c>
      <c r="P45" s="25">
        <f t="shared" si="21"/>
        <v>131055.47255880543</v>
      </c>
      <c r="Q45" s="25">
        <f t="shared" ref="Q45:R45" si="22">Q38+Q43</f>
        <v>-273320.08450899983</v>
      </c>
      <c r="R45" s="25">
        <f t="shared" si="22"/>
        <v>-29901.606762686744</v>
      </c>
      <c r="S45" s="25">
        <f t="shared" ref="S45:T45" si="23">S38+S43</f>
        <v>290223.41029023478</v>
      </c>
      <c r="T45" s="25">
        <f t="shared" si="23"/>
        <v>623441.05536799971</v>
      </c>
      <c r="U45" s="25">
        <f t="shared" ref="U45:V45" si="24">U38+U43</f>
        <v>385336.07124149037</v>
      </c>
      <c r="V45" s="25">
        <f t="shared" si="24"/>
        <v>248246.00884955947</v>
      </c>
      <c r="W45" s="25">
        <f t="shared" ref="W45:X45" si="25">W38+W43</f>
        <v>621190.95903478388</v>
      </c>
      <c r="X45" s="25">
        <f t="shared" si="25"/>
        <v>441598.2635281462</v>
      </c>
      <c r="Y45" s="25">
        <f t="shared" ref="Y45:Z45" si="26">Y38+Y43</f>
        <v>217360.84888058878</v>
      </c>
      <c r="Z45" s="25">
        <f t="shared" si="26"/>
        <v>587156.08994709211</v>
      </c>
      <c r="AA45" s="25">
        <f t="shared" ref="AA45:AB45" si="27">AA38+AA43</f>
        <v>657026.40665874397</v>
      </c>
      <c r="AB45" s="25">
        <f t="shared" si="27"/>
        <v>-91325.844669126673</v>
      </c>
    </row>
    <row r="46" spans="1:28" ht="11.25" customHeight="1" x14ac:dyDescent="0.2">
      <c r="A46" s="4"/>
      <c r="B46" s="21"/>
      <c r="C46" s="21"/>
      <c r="D46" s="21"/>
      <c r="E46" s="21"/>
      <c r="F46" s="21"/>
      <c r="G46" s="21"/>
      <c r="H46" s="21"/>
      <c r="I46" s="21"/>
      <c r="J46" s="21"/>
      <c r="K46" s="21"/>
      <c r="L46" s="21"/>
      <c r="M46" s="21"/>
      <c r="N46" s="21"/>
      <c r="O46" s="3"/>
      <c r="Z46" s="72"/>
      <c r="AA46" s="72"/>
      <c r="AB46" s="72"/>
    </row>
    <row r="47" spans="1:28" ht="11.25" customHeight="1" x14ac:dyDescent="0.2">
      <c r="A47" s="4"/>
      <c r="B47" s="21"/>
      <c r="C47" s="21"/>
      <c r="D47" s="21"/>
      <c r="E47" s="21"/>
      <c r="F47" s="21"/>
      <c r="G47" s="21"/>
      <c r="H47" s="21"/>
      <c r="I47" s="21"/>
      <c r="J47" s="21"/>
      <c r="K47" s="21"/>
      <c r="L47" s="21"/>
      <c r="M47" s="21"/>
      <c r="N47" s="21"/>
      <c r="O47" s="3"/>
      <c r="Z47" s="72"/>
      <c r="AA47" s="72"/>
      <c r="AB47" s="72"/>
    </row>
    <row r="48" spans="1:28" ht="15" customHeight="1" x14ac:dyDescent="0.2">
      <c r="A48" s="28" t="s">
        <v>107</v>
      </c>
      <c r="B48" s="21"/>
      <c r="C48" s="21"/>
      <c r="D48" s="21"/>
      <c r="E48" s="21"/>
      <c r="F48" s="21"/>
      <c r="G48" s="21"/>
      <c r="H48" s="21"/>
      <c r="I48" s="21"/>
      <c r="J48" s="21"/>
      <c r="K48" s="21"/>
      <c r="L48" s="21"/>
      <c r="M48" s="21"/>
      <c r="N48" s="21"/>
      <c r="O48" s="3"/>
      <c r="Z48" s="72"/>
      <c r="AA48" s="72"/>
      <c r="AB48" s="72"/>
    </row>
    <row r="49" spans="1:30" s="6" customFormat="1" ht="12.75" customHeight="1" x14ac:dyDescent="0.2">
      <c r="A49" s="6" t="s">
        <v>66</v>
      </c>
      <c r="B49" s="23"/>
      <c r="C49" s="23"/>
      <c r="D49" s="23"/>
      <c r="E49" s="23"/>
      <c r="F49" s="23"/>
      <c r="G49" s="23">
        <v>15542.5041969782</v>
      </c>
      <c r="H49" s="23">
        <v>179426.72710843399</v>
      </c>
      <c r="I49" s="23">
        <v>529717.139327385</v>
      </c>
      <c r="J49" s="23">
        <v>777503.35048678704</v>
      </c>
      <c r="K49" s="23">
        <v>865322.749834107</v>
      </c>
      <c r="L49" s="23">
        <v>1396033.16219751</v>
      </c>
      <c r="M49" s="23">
        <v>1663167.3920704799</v>
      </c>
      <c r="N49" s="23">
        <v>1909989.83031088</v>
      </c>
      <c r="O49" s="23">
        <v>3237311.3432835802</v>
      </c>
      <c r="P49" s="23">
        <v>3191975.98645759</v>
      </c>
      <c r="Q49" s="23">
        <v>3758207.3250000002</v>
      </c>
      <c r="R49" s="23">
        <v>3865079.6349405102</v>
      </c>
      <c r="S49" s="23">
        <v>3291261.8482849598</v>
      </c>
      <c r="T49" s="23">
        <v>4861392.4989871699</v>
      </c>
      <c r="U49" s="23">
        <v>4145604.8213724499</v>
      </c>
      <c r="V49" s="23">
        <v>4485338.4405113095</v>
      </c>
      <c r="W49" s="23">
        <v>5919678.8136924803</v>
      </c>
      <c r="X49" s="23">
        <v>6094795.5129870102</v>
      </c>
      <c r="Y49" s="23">
        <v>9024267.0578358192</v>
      </c>
      <c r="Z49" s="23">
        <v>8354146.2621987099</v>
      </c>
      <c r="AA49" s="23">
        <v>8453237.4726516008</v>
      </c>
      <c r="AB49" s="23">
        <v>15082205.1176471</v>
      </c>
    </row>
    <row r="50" spans="1:30" s="6" customFormat="1" ht="12.75" customHeight="1" x14ac:dyDescent="0.2">
      <c r="A50" s="6" t="s">
        <v>64</v>
      </c>
      <c r="B50" s="23"/>
      <c r="C50" s="23"/>
      <c r="D50" s="23"/>
      <c r="E50" s="23"/>
      <c r="F50" s="23"/>
      <c r="G50" s="23">
        <v>1581437.0027979901</v>
      </c>
      <c r="H50" s="23">
        <v>1813097.31987952</v>
      </c>
      <c r="I50" s="23">
        <v>2163205.3596430998</v>
      </c>
      <c r="J50" s="23">
        <v>2254278.0215577199</v>
      </c>
      <c r="K50" s="23">
        <v>1852132.0258792299</v>
      </c>
      <c r="L50" s="23">
        <v>2030878.8175278001</v>
      </c>
      <c r="M50" s="23">
        <v>2390634.1466331002</v>
      </c>
      <c r="N50" s="23">
        <v>2971286.9203367899</v>
      </c>
      <c r="O50" s="23">
        <v>3149868.4858209002</v>
      </c>
      <c r="P50" s="23">
        <v>3746904.8645759099</v>
      </c>
      <c r="Q50" s="23">
        <v>3788531.784</v>
      </c>
      <c r="R50" s="23">
        <v>3278817.0475892299</v>
      </c>
      <c r="S50" s="23">
        <v>3308104.78825858</v>
      </c>
      <c r="T50" s="23">
        <v>3474611.6475354498</v>
      </c>
      <c r="U50" s="23">
        <v>3040708.2849659501</v>
      </c>
      <c r="V50" s="23">
        <v>3535137.0206489698</v>
      </c>
      <c r="W50" s="23">
        <v>4205751.4388327701</v>
      </c>
      <c r="X50" s="23">
        <v>4022691.6904761898</v>
      </c>
      <c r="Y50" s="23">
        <v>5288425.8743781103</v>
      </c>
      <c r="Z50" s="23">
        <v>5792608.3386243396</v>
      </c>
      <c r="AA50" s="23">
        <v>5894485.3204518398</v>
      </c>
      <c r="AB50" s="23">
        <v>10533499.25</v>
      </c>
    </row>
    <row r="51" spans="1:30" s="6" customFormat="1" ht="12.75" customHeight="1" x14ac:dyDescent="0.2">
      <c r="A51" s="6" t="s">
        <v>80</v>
      </c>
      <c r="B51" s="23"/>
      <c r="C51" s="23"/>
      <c r="D51" s="23"/>
      <c r="E51" s="23"/>
      <c r="F51" s="23"/>
      <c r="G51" s="23">
        <v>147770.98824846101</v>
      </c>
      <c r="H51" s="23">
        <v>222810.361445783</v>
      </c>
      <c r="I51" s="23">
        <v>229160.55593685701</v>
      </c>
      <c r="J51" s="23">
        <v>272737.15646731597</v>
      </c>
      <c r="K51" s="23">
        <v>260199.48506967499</v>
      </c>
      <c r="L51" s="23">
        <v>358941.97710922197</v>
      </c>
      <c r="M51" s="23">
        <v>336369.08307111397</v>
      </c>
      <c r="N51" s="23">
        <v>463020.14637305698</v>
      </c>
      <c r="O51" s="23">
        <v>348185.27537313401</v>
      </c>
      <c r="P51" s="23">
        <v>806275.68852458999</v>
      </c>
      <c r="Q51" s="23">
        <v>396655.58110000001</v>
      </c>
      <c r="R51" s="23">
        <v>644874</v>
      </c>
      <c r="S51" s="23">
        <v>360103.27770448499</v>
      </c>
      <c r="T51" s="23">
        <v>1131561.57866307</v>
      </c>
      <c r="U51" s="23">
        <v>747860.60817181796</v>
      </c>
      <c r="V51" s="23">
        <v>573886.35447394301</v>
      </c>
      <c r="W51" s="23">
        <v>1174984.7452300801</v>
      </c>
      <c r="X51" s="23">
        <v>944000.61850649398</v>
      </c>
      <c r="Y51" s="23">
        <v>1334572.2195273601</v>
      </c>
      <c r="Z51" s="23">
        <v>1213945.4661963601</v>
      </c>
      <c r="AA51" s="23">
        <v>1399991.45005945</v>
      </c>
      <c r="AB51" s="23">
        <v>2551640.328125</v>
      </c>
    </row>
    <row r="52" spans="1:30" s="22" customFormat="1" ht="12.75" customHeight="1" x14ac:dyDescent="0.2">
      <c r="A52" s="22" t="s">
        <v>81</v>
      </c>
      <c r="B52" s="24"/>
      <c r="C52" s="24"/>
      <c r="D52" s="24"/>
      <c r="E52" s="24"/>
      <c r="F52" s="24"/>
      <c r="G52" s="24">
        <v>1744750.4952434199</v>
      </c>
      <c r="H52" s="24">
        <v>2215334.4084337298</v>
      </c>
      <c r="I52" s="24">
        <v>2922083.0549073401</v>
      </c>
      <c r="J52" s="24">
        <v>3304518.5285118199</v>
      </c>
      <c r="K52" s="24">
        <v>2977654.2607830102</v>
      </c>
      <c r="L52" s="24">
        <v>3785853.95683453</v>
      </c>
      <c r="M52" s="24">
        <v>4390170.6217746995</v>
      </c>
      <c r="N52" s="24">
        <v>5344296.8970207302</v>
      </c>
      <c r="O52" s="24">
        <v>6735365.1044776104</v>
      </c>
      <c r="P52" s="24">
        <v>7745156.5395580903</v>
      </c>
      <c r="Q52" s="24">
        <v>7943394.6900000004</v>
      </c>
      <c r="R52" s="24">
        <v>7788770.68252974</v>
      </c>
      <c r="S52" s="24">
        <v>6959469.9142480204</v>
      </c>
      <c r="T52" s="24">
        <v>9467565.7251856793</v>
      </c>
      <c r="U52" s="24">
        <v>7934173.7145102099</v>
      </c>
      <c r="V52" s="24">
        <v>8594361.8156342208</v>
      </c>
      <c r="W52" s="24">
        <v>11300414.9977553</v>
      </c>
      <c r="X52" s="24">
        <v>11061487.821969699</v>
      </c>
      <c r="Y52" s="24">
        <v>15647265.1517413</v>
      </c>
      <c r="Z52" s="24">
        <v>15360700.067019399</v>
      </c>
      <c r="AA52" s="24">
        <v>15747714.2431629</v>
      </c>
      <c r="AB52" s="24">
        <v>28167344.6957721</v>
      </c>
    </row>
    <row r="53" spans="1:30" s="6" customFormat="1" ht="12.75" customHeight="1" x14ac:dyDescent="0.2">
      <c r="A53" s="22" t="s">
        <v>38</v>
      </c>
      <c r="B53" s="24"/>
      <c r="C53" s="24"/>
      <c r="D53" s="24"/>
      <c r="E53" s="24"/>
      <c r="F53" s="24"/>
      <c r="G53" s="24">
        <v>384161.54168998299</v>
      </c>
      <c r="H53" s="24">
        <v>437940.087349398</v>
      </c>
      <c r="I53" s="24">
        <v>699652.67741935502</v>
      </c>
      <c r="J53" s="24">
        <v>827529.36439499306</v>
      </c>
      <c r="K53" s="24">
        <v>735153.50763105496</v>
      </c>
      <c r="L53" s="24">
        <v>933451.84499672998</v>
      </c>
      <c r="M53" s="24">
        <v>709145.55506607902</v>
      </c>
      <c r="N53" s="24">
        <v>1139754.23121762</v>
      </c>
      <c r="O53" s="24">
        <v>1316911.7835820899</v>
      </c>
      <c r="P53" s="24">
        <v>1617082.8638631499</v>
      </c>
      <c r="Q53" s="24">
        <v>1769757.2609999999</v>
      </c>
      <c r="R53" s="24">
        <v>1352717.48152786</v>
      </c>
      <c r="S53" s="24">
        <v>1265142.1503957801</v>
      </c>
      <c r="T53" s="24">
        <v>2074692.84267387</v>
      </c>
      <c r="U53" s="24">
        <v>1875756.6458878999</v>
      </c>
      <c r="V53" s="24">
        <v>1553573.0668633201</v>
      </c>
      <c r="W53" s="24">
        <v>2388173.51739618</v>
      </c>
      <c r="X53" s="24">
        <v>2402196.5270562801</v>
      </c>
      <c r="Y53" s="24">
        <v>2975146.8227611901</v>
      </c>
      <c r="Z53" s="19">
        <v>2787827.4967666101</v>
      </c>
      <c r="AA53" s="19">
        <v>3383925.1902497001</v>
      </c>
      <c r="AB53" s="19">
        <v>4425468.5404411796</v>
      </c>
    </row>
    <row r="54" spans="1:30" s="22" customFormat="1" ht="12.75" customHeight="1" x14ac:dyDescent="0.2">
      <c r="A54" s="22" t="s">
        <v>39</v>
      </c>
      <c r="B54" s="24"/>
      <c r="C54" s="24"/>
      <c r="D54" s="24"/>
      <c r="E54" s="24"/>
      <c r="F54" s="24"/>
      <c r="G54" s="24">
        <v>2128912.03693341</v>
      </c>
      <c r="H54" s="24">
        <v>2653274.4957831302</v>
      </c>
      <c r="I54" s="24">
        <v>3621735.7323266999</v>
      </c>
      <c r="J54" s="24">
        <v>4132047.8929068102</v>
      </c>
      <c r="K54" s="24">
        <v>3712807.7684140699</v>
      </c>
      <c r="L54" s="24">
        <v>4719305.8018312603</v>
      </c>
      <c r="M54" s="24">
        <v>5099316.1768407803</v>
      </c>
      <c r="N54" s="24">
        <v>6484051.1282383399</v>
      </c>
      <c r="O54" s="24">
        <v>8052276.8880596999</v>
      </c>
      <c r="P54" s="24">
        <v>9362239.4034212399</v>
      </c>
      <c r="Q54" s="24">
        <v>9713151.9509999994</v>
      </c>
      <c r="R54" s="24">
        <v>9141488.1640576106</v>
      </c>
      <c r="S54" s="24">
        <v>8224612.0646438003</v>
      </c>
      <c r="T54" s="24">
        <v>11542258.567859599</v>
      </c>
      <c r="U54" s="24">
        <v>9809930.36039811</v>
      </c>
      <c r="V54" s="24">
        <v>10147934.882497501</v>
      </c>
      <c r="W54" s="24">
        <v>13688588.515151501</v>
      </c>
      <c r="X54" s="24">
        <v>13463684.349026</v>
      </c>
      <c r="Y54" s="24">
        <v>18622411.9745025</v>
      </c>
      <c r="Z54" s="24">
        <v>18148527.563786</v>
      </c>
      <c r="AA54" s="24">
        <v>19131639.4334126</v>
      </c>
      <c r="AB54" s="24">
        <v>32592813.2362132</v>
      </c>
    </row>
    <row r="55" spans="1:30" s="6" customFormat="1" ht="11.25" customHeight="1" x14ac:dyDescent="0.2">
      <c r="B55" s="23"/>
      <c r="C55" s="23"/>
      <c r="D55" s="23"/>
      <c r="E55" s="23"/>
      <c r="F55" s="23"/>
      <c r="G55" s="23"/>
      <c r="H55" s="23"/>
      <c r="I55" s="23"/>
      <c r="J55" s="23"/>
      <c r="K55" s="23"/>
      <c r="L55" s="23"/>
      <c r="M55" s="23"/>
      <c r="N55" s="23"/>
      <c r="Z55" s="23"/>
      <c r="AA55" s="23"/>
      <c r="AB55" s="23"/>
      <c r="AD55" s="73"/>
    </row>
    <row r="56" spans="1:30" s="6" customFormat="1" ht="12.75" customHeight="1" x14ac:dyDescent="0.2">
      <c r="A56" s="6" t="s">
        <v>47</v>
      </c>
      <c r="B56" s="23"/>
      <c r="C56" s="23"/>
      <c r="D56" s="23"/>
      <c r="E56" s="23"/>
      <c r="F56" s="23"/>
      <c r="G56" s="23">
        <v>251032.483491886</v>
      </c>
      <c r="H56" s="23">
        <v>360510.98433734901</v>
      </c>
      <c r="I56" s="23">
        <v>444677.15442690498</v>
      </c>
      <c r="J56" s="23">
        <v>647700.95201669005</v>
      </c>
      <c r="K56" s="23">
        <v>809468.59654943598</v>
      </c>
      <c r="L56" s="23">
        <v>861230.09417920199</v>
      </c>
      <c r="M56" s="23">
        <v>774371.73064820596</v>
      </c>
      <c r="N56" s="23">
        <v>1273828.2726683901</v>
      </c>
      <c r="O56" s="23">
        <v>1377018.8738806001</v>
      </c>
      <c r="P56" s="23">
        <v>2400488.7384176799</v>
      </c>
      <c r="Q56" s="23">
        <v>1928637.416</v>
      </c>
      <c r="R56" s="23">
        <v>2069583.11709455</v>
      </c>
      <c r="S56" s="23">
        <v>1734745.7803430101</v>
      </c>
      <c r="T56" s="23">
        <v>2789217.51181634</v>
      </c>
      <c r="U56" s="23">
        <v>2865334.2252488201</v>
      </c>
      <c r="V56" s="23">
        <v>2734254.0555555602</v>
      </c>
      <c r="W56" s="23">
        <v>4164975.5881032501</v>
      </c>
      <c r="X56" s="23">
        <v>3473608.4642857099</v>
      </c>
      <c r="Y56" s="23">
        <v>4432087.68718905</v>
      </c>
      <c r="Z56" s="23">
        <v>4578771.8177542603</v>
      </c>
      <c r="AA56" s="23">
        <v>5091539.0089179501</v>
      </c>
      <c r="AB56" s="23">
        <v>8006227.9071691204</v>
      </c>
    </row>
    <row r="57" spans="1:30" s="22" customFormat="1" ht="12.75" customHeight="1" x14ac:dyDescent="0.2">
      <c r="A57" s="6" t="s">
        <v>40</v>
      </c>
      <c r="B57" s="23"/>
      <c r="C57" s="23"/>
      <c r="D57" s="23"/>
      <c r="E57" s="23"/>
      <c r="F57" s="23"/>
      <c r="G57" s="23">
        <v>1571381.8970341401</v>
      </c>
      <c r="H57" s="23">
        <v>1890023.61325301</v>
      </c>
      <c r="I57" s="23">
        <v>2613312.1626630099</v>
      </c>
      <c r="J57" s="23">
        <v>2875109.1223922102</v>
      </c>
      <c r="K57" s="23">
        <v>2434030.8208360998</v>
      </c>
      <c r="L57" s="23">
        <v>3277646.3100065398</v>
      </c>
      <c r="M57" s="23">
        <v>3842795.2611705498</v>
      </c>
      <c r="N57" s="23">
        <v>4603270.3309585499</v>
      </c>
      <c r="O57" s="23">
        <v>5580569.3223880604</v>
      </c>
      <c r="P57" s="23">
        <v>6090256.7854597298</v>
      </c>
      <c r="Q57" s="23">
        <v>6926439.733</v>
      </c>
      <c r="R57" s="23">
        <v>6273077.9592986898</v>
      </c>
      <c r="S57" s="23">
        <v>5702875.6662269104</v>
      </c>
      <c r="T57" s="23">
        <v>7314123.6569885202</v>
      </c>
      <c r="U57" s="23">
        <v>6033100.3588266103</v>
      </c>
      <c r="V57" s="23">
        <v>6537881.7900688304</v>
      </c>
      <c r="W57" s="23">
        <v>8510997.6627385002</v>
      </c>
      <c r="X57" s="23">
        <v>8695445.2640692592</v>
      </c>
      <c r="Y57" s="23">
        <v>12688612.271766201</v>
      </c>
      <c r="Z57" s="23">
        <v>11834544.2698413</v>
      </c>
      <c r="AA57" s="23">
        <v>11888112.7627824</v>
      </c>
      <c r="AB57" s="23">
        <v>22185200.6240809</v>
      </c>
    </row>
    <row r="58" spans="1:30" s="6" customFormat="1" ht="12.75" customHeight="1" x14ac:dyDescent="0.2">
      <c r="A58" s="6" t="s">
        <v>41</v>
      </c>
      <c r="B58" s="23"/>
      <c r="C58" s="23"/>
      <c r="D58" s="23"/>
      <c r="E58" s="23"/>
      <c r="F58" s="23"/>
      <c r="G58" s="23">
        <v>306497.656407387</v>
      </c>
      <c r="H58" s="23">
        <v>402739.89819277101</v>
      </c>
      <c r="I58" s="23">
        <v>563746.41523678799</v>
      </c>
      <c r="J58" s="23">
        <v>609237.81849791401</v>
      </c>
      <c r="K58" s="23">
        <v>469308.351028534</v>
      </c>
      <c r="L58" s="23">
        <v>580429.39764552005</v>
      </c>
      <c r="M58" s="23">
        <v>482149.18502202601</v>
      </c>
      <c r="N58" s="23">
        <v>606952.52461139904</v>
      </c>
      <c r="O58" s="23">
        <v>1094688.6917910399</v>
      </c>
      <c r="P58" s="23">
        <v>871493.87954383495</v>
      </c>
      <c r="Q58" s="23">
        <v>858074.80220000003</v>
      </c>
      <c r="R58" s="23">
        <v>798827.08766437101</v>
      </c>
      <c r="S58" s="23">
        <v>786990.61807387904</v>
      </c>
      <c r="T58" s="23">
        <v>1438917.39905469</v>
      </c>
      <c r="U58" s="23">
        <v>911495.77632268204</v>
      </c>
      <c r="V58" s="23">
        <v>875799.03687315597</v>
      </c>
      <c r="W58" s="23">
        <v>1012615.26430976</v>
      </c>
      <c r="X58" s="23">
        <v>1294630.6206710001</v>
      </c>
      <c r="Y58" s="23">
        <v>1501712.0155472599</v>
      </c>
      <c r="Z58" s="23">
        <v>1735211.4761904799</v>
      </c>
      <c r="AA58" s="23">
        <v>2151987.6617122502</v>
      </c>
      <c r="AB58" s="23">
        <v>2401384.7049632398</v>
      </c>
    </row>
    <row r="59" spans="1:30" s="22" customFormat="1" ht="12.75" customHeight="1" x14ac:dyDescent="0.2">
      <c r="A59" s="22" t="s">
        <v>42</v>
      </c>
      <c r="B59" s="24"/>
      <c r="C59" s="24"/>
      <c r="D59" s="24"/>
      <c r="E59" s="24"/>
      <c r="F59" s="24"/>
      <c r="G59" s="24">
        <f t="shared" ref="G59:M59" si="28">SUM(G56:G58)</f>
        <v>2128912.0369334128</v>
      </c>
      <c r="H59" s="24">
        <f t="shared" si="28"/>
        <v>2653274.4957831297</v>
      </c>
      <c r="I59" s="24">
        <f t="shared" si="28"/>
        <v>3621735.7323267027</v>
      </c>
      <c r="J59" s="24">
        <f t="shared" si="28"/>
        <v>4132047.8929068139</v>
      </c>
      <c r="K59" s="24">
        <f t="shared" si="28"/>
        <v>3712807.7684140699</v>
      </c>
      <c r="L59" s="24">
        <f t="shared" si="28"/>
        <v>4719305.8018312622</v>
      </c>
      <c r="M59" s="24">
        <f t="shared" si="28"/>
        <v>5099316.1768407822</v>
      </c>
      <c r="N59" s="24">
        <f t="shared" ref="N59:P59" si="29">SUM(N56:N58)</f>
        <v>6484051.128238339</v>
      </c>
      <c r="O59" s="24">
        <f t="shared" si="29"/>
        <v>8052276.8880597008</v>
      </c>
      <c r="P59" s="24">
        <f t="shared" si="29"/>
        <v>9362239.4034212455</v>
      </c>
      <c r="Q59" s="24">
        <f t="shared" ref="Q59:R59" si="30">SUM(Q56:Q58)</f>
        <v>9713151.9512000009</v>
      </c>
      <c r="R59" s="24">
        <f t="shared" si="30"/>
        <v>9141488.1640576106</v>
      </c>
      <c r="S59" s="24">
        <f t="shared" ref="S59:T59" si="31">SUM(S56:S58)</f>
        <v>8224612.0646437993</v>
      </c>
      <c r="T59" s="24">
        <f t="shared" si="31"/>
        <v>11542258.567859549</v>
      </c>
      <c r="U59" s="24">
        <f t="shared" ref="U59:V59" si="32">SUM(U56:U58)</f>
        <v>9809930.3603981119</v>
      </c>
      <c r="V59" s="24">
        <f t="shared" si="32"/>
        <v>10147934.882497547</v>
      </c>
      <c r="W59" s="24">
        <f t="shared" ref="W59:X59" si="33">SUM(W56:W58)</f>
        <v>13688588.51515151</v>
      </c>
      <c r="X59" s="24">
        <f t="shared" si="33"/>
        <v>13463684.349025968</v>
      </c>
      <c r="Y59" s="24">
        <f t="shared" ref="Y59:Z59" si="34">SUM(Y56:Y58)</f>
        <v>18622411.974502511</v>
      </c>
      <c r="Z59" s="24">
        <f t="shared" si="34"/>
        <v>18148527.563786041</v>
      </c>
      <c r="AA59" s="24">
        <f t="shared" ref="AA59:AB59" si="35">SUM(AA56:AA58)</f>
        <v>19131639.433412604</v>
      </c>
      <c r="AB59" s="24">
        <f t="shared" si="35"/>
        <v>32592813.236213263</v>
      </c>
    </row>
    <row r="60" spans="1:30" s="14" customFormat="1" ht="11.25" customHeight="1" x14ac:dyDescent="0.2">
      <c r="A60" s="4"/>
      <c r="B60" s="29"/>
      <c r="C60" s="29"/>
      <c r="D60" s="29"/>
      <c r="E60" s="29"/>
      <c r="F60" s="29"/>
      <c r="G60" s="29"/>
      <c r="H60" s="29"/>
      <c r="I60" s="29"/>
      <c r="J60" s="29"/>
      <c r="K60" s="29"/>
      <c r="L60" s="29"/>
      <c r="M60" s="29"/>
      <c r="N60" s="29"/>
      <c r="O60" s="4"/>
    </row>
    <row r="61" spans="1:30" s="14" customFormat="1" ht="11.25" customHeight="1" x14ac:dyDescent="0.2">
      <c r="A61" s="4"/>
      <c r="B61" s="29"/>
      <c r="C61" s="29"/>
      <c r="D61" s="29"/>
      <c r="E61" s="29"/>
      <c r="F61" s="29"/>
      <c r="G61" s="29"/>
      <c r="H61" s="29"/>
      <c r="I61" s="29"/>
      <c r="J61" s="29"/>
      <c r="K61" s="29"/>
      <c r="L61" s="29"/>
      <c r="M61" s="29"/>
      <c r="N61" s="29"/>
      <c r="O61" s="4"/>
    </row>
    <row r="62" spans="1:30" s="14" customFormat="1" ht="15" customHeight="1" x14ac:dyDescent="0.2">
      <c r="A62" s="30" t="s">
        <v>91</v>
      </c>
      <c r="B62" s="29"/>
      <c r="C62" s="29"/>
      <c r="D62" s="29"/>
      <c r="E62" s="29"/>
      <c r="F62" s="29"/>
      <c r="G62" s="29"/>
      <c r="H62" s="29"/>
      <c r="I62" s="29"/>
      <c r="J62" s="29"/>
      <c r="K62" s="29"/>
      <c r="L62" s="29"/>
      <c r="M62" s="29"/>
      <c r="N62" s="29"/>
      <c r="O62" s="4"/>
    </row>
    <row r="63" spans="1:30" s="22" customFormat="1" ht="12.75" customHeight="1" x14ac:dyDescent="0.2">
      <c r="A63" s="31" t="s">
        <v>45</v>
      </c>
      <c r="B63" s="32"/>
      <c r="C63" s="32"/>
      <c r="D63" s="32"/>
      <c r="E63" s="32"/>
      <c r="F63" s="32"/>
      <c r="G63" s="31">
        <f t="shared" ref="G63:M63" si="36">(G45+G42)*100/G59</f>
        <v>1.4768081411182257</v>
      </c>
      <c r="H63" s="31">
        <f t="shared" si="36"/>
        <v>3.6466068138818266</v>
      </c>
      <c r="I63" s="31">
        <f t="shared" si="36"/>
        <v>7.0442367941445516</v>
      </c>
      <c r="J63" s="31">
        <f t="shared" si="36"/>
        <v>6.7315202120367399</v>
      </c>
      <c r="K63" s="31">
        <f t="shared" si="36"/>
        <v>7.0448657585717029</v>
      </c>
      <c r="L63" s="31">
        <f t="shared" si="36"/>
        <v>5.401246097932364</v>
      </c>
      <c r="M63" s="31">
        <f t="shared" si="36"/>
        <v>5.8800427849665002</v>
      </c>
      <c r="N63" s="31">
        <f t="shared" ref="N63:O63" si="37">(N45+N42)*100/N59</f>
        <v>3.7295509274515046</v>
      </c>
      <c r="O63" s="31">
        <f t="shared" si="37"/>
        <v>5.7867531883210939</v>
      </c>
      <c r="P63" s="31">
        <f t="shared" ref="P63:Q63" si="38">(P45+P42)*100/P59</f>
        <v>4.599727910055007</v>
      </c>
      <c r="Q63" s="31">
        <f t="shared" si="38"/>
        <v>1.1108530313650649</v>
      </c>
      <c r="R63" s="31">
        <f t="shared" ref="R63:S63" si="39">(R45+R42)*100/R59</f>
        <v>2.9573963324141705</v>
      </c>
      <c r="S63" s="31">
        <f t="shared" si="39"/>
        <v>6.5928532149797343</v>
      </c>
      <c r="T63" s="31">
        <f t="shared" ref="T63:U63" si="40">(T45+T42)*100/T59</f>
        <v>7.7528865612243552</v>
      </c>
      <c r="U63" s="31">
        <f t="shared" si="40"/>
        <v>5.9472691693169946</v>
      </c>
      <c r="V63" s="31">
        <f t="shared" ref="V63:W63" si="41">(V45+V42)*100/V59</f>
        <v>4.6467263000344188</v>
      </c>
      <c r="W63" s="31">
        <f t="shared" si="41"/>
        <v>6.8269318970765882</v>
      </c>
      <c r="X63" s="31">
        <f t="shared" ref="X63:Z63" si="42">(X45+X42)*100/X59</f>
        <v>5.2549995499504147</v>
      </c>
      <c r="Y63" s="31">
        <f t="shared" si="42"/>
        <v>3.052896452835399</v>
      </c>
      <c r="Z63" s="31">
        <f t="shared" si="42"/>
        <v>5.7555666840894117</v>
      </c>
      <c r="AA63" s="31">
        <f t="shared" ref="AA63:AB63" si="43">(AA45+AA42)*100/AA59</f>
        <v>7.1401611948760868</v>
      </c>
      <c r="AB63" s="31">
        <f t="shared" si="43"/>
        <v>4.1816206165346053</v>
      </c>
    </row>
    <row r="64" spans="1:30" s="6" customFormat="1" ht="12.75" customHeight="1" x14ac:dyDescent="0.2">
      <c r="A64" s="31" t="s">
        <v>53</v>
      </c>
      <c r="B64" s="31">
        <f t="shared" ref="B64:P64" si="44">(B38/B14)*100</f>
        <v>9.0710465012056289</v>
      </c>
      <c r="C64" s="31">
        <f t="shared" si="44"/>
        <v>7.2292804934544153</v>
      </c>
      <c r="D64" s="31">
        <f t="shared" si="44"/>
        <v>7.4161465514482012</v>
      </c>
      <c r="E64" s="31">
        <f t="shared" si="44"/>
        <v>9.1571450290135363</v>
      </c>
      <c r="F64" s="31">
        <f t="shared" si="44"/>
        <v>6.1534061801269058</v>
      </c>
      <c r="G64" s="31">
        <f t="shared" si="44"/>
        <v>0.95049854914250886</v>
      </c>
      <c r="H64" s="31">
        <f t="shared" si="44"/>
        <v>5.1155386060253134</v>
      </c>
      <c r="I64" s="31">
        <f t="shared" si="44"/>
        <v>10.552559788074415</v>
      </c>
      <c r="J64" s="31">
        <f t="shared" si="44"/>
        <v>10.803661822070731</v>
      </c>
      <c r="K64" s="31">
        <f t="shared" si="44"/>
        <v>10.277846796227916</v>
      </c>
      <c r="L64" s="31">
        <f t="shared" si="44"/>
        <v>9.0487978223393224</v>
      </c>
      <c r="M64" s="31">
        <f t="shared" si="44"/>
        <v>10.136221946948693</v>
      </c>
      <c r="N64" s="31">
        <f t="shared" si="44"/>
        <v>7.9688676809366488</v>
      </c>
      <c r="O64" s="31">
        <f t="shared" si="44"/>
        <v>12.26422721077035</v>
      </c>
      <c r="P64" s="31">
        <f t="shared" si="44"/>
        <v>10.235557329190813</v>
      </c>
      <c r="Q64" s="31">
        <f t="shared" ref="Q64:R64" si="45">(Q38/Q14)*100</f>
        <v>2.1512769321612435</v>
      </c>
      <c r="R64" s="31">
        <f t="shared" si="45"/>
        <v>7.2448214985368313</v>
      </c>
      <c r="S64" s="31">
        <f t="shared" ref="S64:T64" si="46">(S38/S14)*100</f>
        <v>13.681134364357447</v>
      </c>
      <c r="T64" s="31">
        <f t="shared" si="46"/>
        <v>18.491612974265777</v>
      </c>
      <c r="U64" s="31">
        <f t="shared" ref="U64:V64" si="47">(U38/U14)*100</f>
        <v>14.564936832873384</v>
      </c>
      <c r="V64" s="31">
        <f t="shared" si="47"/>
        <v>12.128495574843354</v>
      </c>
      <c r="W64" s="31">
        <f t="shared" ref="W64:X64" si="48">(W38/W14)*100</f>
        <v>17.088254851256291</v>
      </c>
      <c r="X64" s="31">
        <f t="shared" si="48"/>
        <v>15.033068406554289</v>
      </c>
      <c r="Y64" s="31">
        <f t="shared" ref="Y64:Z64" si="49">(Y38/Y14)*100</f>
        <v>10.226929055929217</v>
      </c>
      <c r="Z64" s="31">
        <f t="shared" si="49"/>
        <v>15.610875432446161</v>
      </c>
      <c r="AA64" s="31">
        <f t="shared" ref="AA64:AB64" si="50">(AA38/AA14)*100</f>
        <v>17.394961210793991</v>
      </c>
      <c r="AB64" s="31">
        <f t="shared" si="50"/>
        <v>11.615555929111023</v>
      </c>
    </row>
    <row r="65" spans="1:28" s="22" customFormat="1" ht="12.75" customHeight="1" x14ac:dyDescent="0.2">
      <c r="A65" s="31" t="s">
        <v>92</v>
      </c>
      <c r="B65" s="32"/>
      <c r="C65" s="32"/>
      <c r="D65" s="32"/>
      <c r="E65" s="32"/>
      <c r="F65" s="32"/>
      <c r="G65" s="33">
        <f>IF(G56&gt;0,(G45/G56)*100," ")</f>
        <v>-31.097126600470709</v>
      </c>
      <c r="H65" s="33">
        <f t="shared" ref="H65:M65" si="51">IF(H56&gt;0,(H45/H56)*100," ")</f>
        <v>-0.10652583862433852</v>
      </c>
      <c r="I65" s="33">
        <f t="shared" si="51"/>
        <v>26.79151473853701</v>
      </c>
      <c r="J65" s="33">
        <f>IF(J56&gt;0,(J45/J56)*100," ")</f>
        <v>19.676534431156799</v>
      </c>
      <c r="K65" s="33">
        <f t="shared" si="51"/>
        <v>13.961314253227123</v>
      </c>
      <c r="L65" s="33">
        <f>IF(L56&gt;0,(L45/L56)*100," ")</f>
        <v>-3.5083892591010835</v>
      </c>
      <c r="M65" s="33">
        <f t="shared" si="51"/>
        <v>13.132726822584015</v>
      </c>
      <c r="N65" s="33">
        <f t="shared" ref="N65:O65" si="52">IF(N56&gt;0,(N45/N56)*100," ")</f>
        <v>-0.89313782262093211</v>
      </c>
      <c r="O65" s="33">
        <f t="shared" si="52"/>
        <v>12.104823083341012</v>
      </c>
      <c r="P65" s="33">
        <f t="shared" ref="P65:Q65" si="53">IF(P56&gt;0,(P45/P56)*100," ")</f>
        <v>5.4595329051696657</v>
      </c>
      <c r="Q65" s="33">
        <f t="shared" si="53"/>
        <v>-14.171667636515451</v>
      </c>
      <c r="R65" s="33">
        <f t="shared" ref="R65:S65" si="54">IF(R56&gt;0,(R45/R56)*100," ")</f>
        <v>-1.4448130406410091</v>
      </c>
      <c r="S65" s="33">
        <f t="shared" si="54"/>
        <v>16.730025435360858</v>
      </c>
      <c r="T65" s="33">
        <f t="shared" ref="T65:U65" si="55">IF(T56&gt;0,(T45/T56)*100," ")</f>
        <v>22.351826371619708</v>
      </c>
      <c r="U65" s="33">
        <f t="shared" si="55"/>
        <v>13.448206769247959</v>
      </c>
      <c r="V65" s="33">
        <f t="shared" ref="V65:W65" si="56">IF(V56&gt;0,(V45/V56)*100," ")</f>
        <v>9.0791127600291528</v>
      </c>
      <c r="W65" s="33">
        <f t="shared" si="56"/>
        <v>14.914636254030897</v>
      </c>
      <c r="X65" s="33">
        <f t="shared" ref="X65:Z65" si="57">IF(X56&gt;0,(X45/X56)*100," ")</f>
        <v>12.71295449871474</v>
      </c>
      <c r="Y65" s="33">
        <f t="shared" si="57"/>
        <v>4.9042542526599897</v>
      </c>
      <c r="Z65" s="33">
        <f t="shared" si="57"/>
        <v>12.823440724221832</v>
      </c>
      <c r="AA65" s="33">
        <f t="shared" ref="AA65:AB65" si="58">IF(AA56&gt;0,(AA45/AA56)*100," ")</f>
        <v>12.90427914836647</v>
      </c>
      <c r="AB65" s="33">
        <f t="shared" si="58"/>
        <v>-1.1406850482903388</v>
      </c>
    </row>
    <row r="66" spans="1:28" s="22" customFormat="1" ht="12.75" customHeight="1" x14ac:dyDescent="0.2">
      <c r="A66" s="31" t="s">
        <v>93</v>
      </c>
      <c r="B66" s="32"/>
      <c r="C66" s="32"/>
      <c r="D66" s="32"/>
      <c r="E66" s="32"/>
      <c r="F66" s="32"/>
      <c r="G66" s="31">
        <f>(G53/G58)*100</f>
        <v>125.33914490340103</v>
      </c>
      <c r="H66" s="31">
        <f t="shared" ref="H66:M66" si="59">(H53/H58)*100</f>
        <v>108.74017928558408</v>
      </c>
      <c r="I66" s="31">
        <f t="shared" si="59"/>
        <v>124.10769425921457</v>
      </c>
      <c r="J66" s="31">
        <f t="shared" si="59"/>
        <v>135.83026845498208</v>
      </c>
      <c r="K66" s="31">
        <f t="shared" si="59"/>
        <v>156.64615940029535</v>
      </c>
      <c r="L66" s="31">
        <f>(L53/L58)*100</f>
        <v>160.82091099851698</v>
      </c>
      <c r="M66" s="31">
        <f t="shared" si="59"/>
        <v>147.08011069928142</v>
      </c>
      <c r="N66" s="31">
        <f t="shared" ref="N66:O66" si="60">(N53/N58)*100</f>
        <v>187.78309422921453</v>
      </c>
      <c r="O66" s="31">
        <f t="shared" si="60"/>
        <v>120.30011760032589</v>
      </c>
      <c r="P66" s="31">
        <f t="shared" ref="P66:Q66" si="61">(P53/P58)*100</f>
        <v>185.55297998301236</v>
      </c>
      <c r="Q66" s="31">
        <f t="shared" si="61"/>
        <v>206.24743396060069</v>
      </c>
      <c r="R66" s="31">
        <f t="shared" ref="R66:S66" si="62">(R53/R58)*100</f>
        <v>169.33795841637851</v>
      </c>
      <c r="S66" s="31">
        <f t="shared" si="62"/>
        <v>160.7569545736331</v>
      </c>
      <c r="T66" s="31">
        <f t="shared" ref="T66:U66" si="63">(T53/T58)*100</f>
        <v>144.18429049762403</v>
      </c>
      <c r="U66" s="31">
        <f t="shared" si="63"/>
        <v>205.78884670814497</v>
      </c>
      <c r="V66" s="31">
        <f t="shared" ref="V66:W66" si="64">(V53/V58)*100</f>
        <v>177.38921846842902</v>
      </c>
      <c r="W66" s="31">
        <f t="shared" si="64"/>
        <v>235.84214079807074</v>
      </c>
      <c r="X66" s="31">
        <f t="shared" ref="X66:Z66" si="65">(X53/X58)*100</f>
        <v>185.55072687924178</v>
      </c>
      <c r="Y66" s="31">
        <f t="shared" si="65"/>
        <v>198.1170019257637</v>
      </c>
      <c r="Z66" s="31">
        <f t="shared" si="65"/>
        <v>160.66211727040127</v>
      </c>
      <c r="AA66" s="31">
        <f t="shared" ref="AA66:AB66" si="66">(AA53/AA58)*100</f>
        <v>157.24649590031788</v>
      </c>
      <c r="AB66" s="31">
        <f t="shared" si="66"/>
        <v>184.2881955271271</v>
      </c>
    </row>
    <row r="67" spans="1:28" s="22" customFormat="1" ht="12.75" customHeight="1" x14ac:dyDescent="0.2">
      <c r="A67" s="31" t="s">
        <v>94</v>
      </c>
      <c r="B67" s="32"/>
      <c r="C67" s="32"/>
      <c r="D67" s="32"/>
      <c r="E67" s="32"/>
      <c r="F67" s="32"/>
      <c r="G67" s="31">
        <f>(G56/G$59)*100</f>
        <v>11.791585520531193</v>
      </c>
      <c r="H67" s="31">
        <f t="shared" ref="H67:M67" si="67">(H56/H$59)*100</f>
        <v>13.587398699618603</v>
      </c>
      <c r="I67" s="31">
        <f t="shared" si="67"/>
        <v>12.278012182330933</v>
      </c>
      <c r="J67" s="31">
        <f t="shared" si="67"/>
        <v>15.675059166873432</v>
      </c>
      <c r="K67" s="31">
        <f>(K56/K$59)*100</f>
        <v>21.802060516997933</v>
      </c>
      <c r="L67" s="31">
        <f t="shared" si="67"/>
        <v>18.249084300598053</v>
      </c>
      <c r="M67" s="31">
        <f t="shared" si="67"/>
        <v>15.185795581084333</v>
      </c>
      <c r="N67" s="31">
        <f t="shared" ref="N67:O67" si="68">(N56/N$59)*100</f>
        <v>19.645561817376944</v>
      </c>
      <c r="O67" s="31">
        <f t="shared" si="68"/>
        <v>17.100987621557191</v>
      </c>
      <c r="P67" s="31">
        <f t="shared" ref="P67:Q67" si="69">(P56/P$59)*100</f>
        <v>25.640112744184567</v>
      </c>
      <c r="Q67" s="31">
        <f t="shared" si="69"/>
        <v>19.855937863318697</v>
      </c>
      <c r="R67" s="31">
        <f t="shared" ref="R67:S67" si="70">(R56/R$59)*100</f>
        <v>22.639455195399268</v>
      </c>
      <c r="S67" s="31">
        <f t="shared" si="70"/>
        <v>21.092128926060667</v>
      </c>
      <c r="T67" s="31">
        <f t="shared" ref="T67:U67" si="71">(T56/T$59)*100</f>
        <v>24.165266229463665</v>
      </c>
      <c r="U67" s="31">
        <f t="shared" si="71"/>
        <v>29.208507298032821</v>
      </c>
      <c r="V67" s="31">
        <f t="shared" ref="V67:W67" si="72">(V56/V$59)*100</f>
        <v>26.943945612731625</v>
      </c>
      <c r="W67" s="31">
        <f t="shared" si="72"/>
        <v>30.426625677973711</v>
      </c>
      <c r="X67" s="31">
        <f t="shared" ref="X67:Z67" si="73">(X56/X$59)*100</f>
        <v>25.799835871352766</v>
      </c>
      <c r="Y67" s="31">
        <f t="shared" si="73"/>
        <v>23.799751037928864</v>
      </c>
      <c r="Z67" s="31">
        <f t="shared" si="73"/>
        <v>25.229439697856478</v>
      </c>
      <c r="AA67" s="31">
        <f t="shared" ref="AA67:AB67" si="74">(AA56/AA$59)*100</f>
        <v>26.613187158575606</v>
      </c>
      <c r="AB67" s="31">
        <f t="shared" si="74"/>
        <v>24.564396602234847</v>
      </c>
    </row>
    <row r="68" spans="1:28" s="22" customFormat="1" ht="12.75" customHeight="1" x14ac:dyDescent="0.2">
      <c r="A68" s="31" t="s">
        <v>95</v>
      </c>
      <c r="B68" s="32"/>
      <c r="C68" s="32"/>
      <c r="D68" s="32"/>
      <c r="E68" s="32"/>
      <c r="F68" s="32"/>
      <c r="G68" s="31">
        <f t="shared" ref="G68:M69" si="75">(G57/G$59)*100</f>
        <v>73.811499478279714</v>
      </c>
      <c r="H68" s="31">
        <f t="shared" si="75"/>
        <v>71.233625328130941</v>
      </c>
      <c r="I68" s="31">
        <f t="shared" si="75"/>
        <v>72.156345901696866</v>
      </c>
      <c r="J68" s="31">
        <f t="shared" si="75"/>
        <v>69.580730836341488</v>
      </c>
      <c r="K68" s="31">
        <f t="shared" si="75"/>
        <v>65.557684982861332</v>
      </c>
      <c r="L68" s="31">
        <f t="shared" si="75"/>
        <v>69.451873805988456</v>
      </c>
      <c r="M68" s="31">
        <f t="shared" si="75"/>
        <v>75.359031052499006</v>
      </c>
      <c r="N68" s="31">
        <f t="shared" ref="N68:O68" si="76">(N57/N$59)*100</f>
        <v>70.993738943715258</v>
      </c>
      <c r="O68" s="31">
        <f t="shared" si="76"/>
        <v>69.304240278463283</v>
      </c>
      <c r="P68" s="31">
        <f t="shared" ref="P68:Q68" si="77">(P57/P$59)*100</f>
        <v>65.051282316431326</v>
      </c>
      <c r="Q68" s="31">
        <f t="shared" si="77"/>
        <v>71.309908130741036</v>
      </c>
      <c r="R68" s="31">
        <f t="shared" ref="R68:S68" si="78">(R57/R$59)*100</f>
        <v>68.622065102737864</v>
      </c>
      <c r="S68" s="31">
        <f t="shared" si="78"/>
        <v>69.339144769424422</v>
      </c>
      <c r="T68" s="31">
        <f t="shared" ref="T68:U68" si="79">(T57/T$59)*100</f>
        <v>63.368218741480554</v>
      </c>
      <c r="U68" s="31">
        <f t="shared" si="79"/>
        <v>61.499930551818636</v>
      </c>
      <c r="V68" s="31">
        <f t="shared" ref="V68:W68" si="80">(V57/V$59)*100</f>
        <v>64.425736524432324</v>
      </c>
      <c r="W68" s="31">
        <f t="shared" si="80"/>
        <v>62.175860230716395</v>
      </c>
      <c r="X68" s="31">
        <f t="shared" ref="X68:Z68" si="81">(X57/X$59)*100</f>
        <v>64.584440920128458</v>
      </c>
      <c r="Y68" s="31">
        <f t="shared" si="81"/>
        <v>68.136245128392787</v>
      </c>
      <c r="Z68" s="31">
        <f t="shared" si="81"/>
        <v>65.209390834858709</v>
      </c>
      <c r="AA68" s="31">
        <f t="shared" ref="AA68:AB68" si="82">(AA57/AA$59)*100</f>
        <v>62.138494738826779</v>
      </c>
      <c r="AB68" s="31">
        <f t="shared" si="82"/>
        <v>68.067768385919322</v>
      </c>
    </row>
    <row r="69" spans="1:28" s="22" customFormat="1" ht="12.75" customHeight="1" x14ac:dyDescent="0.2">
      <c r="A69" s="31" t="s">
        <v>96</v>
      </c>
      <c r="B69" s="32"/>
      <c r="C69" s="32"/>
      <c r="D69" s="32"/>
      <c r="E69" s="32"/>
      <c r="F69" s="32"/>
      <c r="G69" s="31">
        <f t="shared" si="75"/>
        <v>14.396915001189104</v>
      </c>
      <c r="H69" s="31">
        <f t="shared" si="75"/>
        <v>15.17897597225047</v>
      </c>
      <c r="I69" s="31">
        <f t="shared" si="75"/>
        <v>15.565641915972201</v>
      </c>
      <c r="J69" s="31">
        <f t="shared" si="75"/>
        <v>14.744209996785088</v>
      </c>
      <c r="K69" s="31">
        <f t="shared" si="75"/>
        <v>12.640254500140728</v>
      </c>
      <c r="L69" s="31">
        <f t="shared" si="75"/>
        <v>12.299041893413483</v>
      </c>
      <c r="M69" s="31">
        <f t="shared" si="75"/>
        <v>9.4551733664166626</v>
      </c>
      <c r="N69" s="31">
        <f t="shared" ref="N69:O69" si="83">(N58/N$59)*100</f>
        <v>9.3606992389078041</v>
      </c>
      <c r="O69" s="31">
        <f t="shared" si="83"/>
        <v>13.594772099979528</v>
      </c>
      <c r="P69" s="31">
        <f t="shared" ref="P69:Q69" si="84">(P58/P$59)*100</f>
        <v>9.3086049393841055</v>
      </c>
      <c r="Q69" s="31">
        <f t="shared" si="84"/>
        <v>8.8341540059402668</v>
      </c>
      <c r="R69" s="31">
        <f t="shared" ref="R69:S69" si="85">(R58/R$59)*100</f>
        <v>8.7384797018628699</v>
      </c>
      <c r="S69" s="31">
        <f t="shared" si="85"/>
        <v>9.5687263045149233</v>
      </c>
      <c r="T69" s="31">
        <f t="shared" ref="T69:U69" si="86">(T58/T$59)*100</f>
        <v>12.466515029055788</v>
      </c>
      <c r="U69" s="31">
        <f t="shared" si="86"/>
        <v>9.2915621501485486</v>
      </c>
      <c r="V69" s="31">
        <f t="shared" ref="V69:W69" si="87">(V58/V$59)*100</f>
        <v>8.6303178628360477</v>
      </c>
      <c r="W69" s="31">
        <f t="shared" si="87"/>
        <v>7.3975140913098887</v>
      </c>
      <c r="X69" s="31">
        <f t="shared" ref="X69:Z69" si="88">(X58/X$59)*100</f>
        <v>9.6157232085187747</v>
      </c>
      <c r="Y69" s="31">
        <f t="shared" si="88"/>
        <v>8.0640038336783562</v>
      </c>
      <c r="Z69" s="31">
        <f t="shared" si="88"/>
        <v>9.5611694672848166</v>
      </c>
      <c r="AA69" s="31">
        <f t="shared" ref="AA69:AB69" si="89">(AA58/AA$59)*100</f>
        <v>11.248318102597597</v>
      </c>
      <c r="AB69" s="31">
        <f t="shared" si="89"/>
        <v>7.3678350118458207</v>
      </c>
    </row>
    <row r="70" spans="1:28" s="22" customFormat="1" ht="12.75" customHeight="1" x14ac:dyDescent="0.2">
      <c r="A70" s="31" t="s">
        <v>97</v>
      </c>
      <c r="B70" s="32"/>
      <c r="C70" s="32"/>
      <c r="D70" s="32"/>
      <c r="E70" s="32"/>
      <c r="F70" s="32"/>
      <c r="G70" s="31">
        <f>(G52/(G56+G57))*100</f>
        <v>95.738406911594438</v>
      </c>
      <c r="H70" s="31">
        <f t="shared" ref="H70:M70" si="90">(H52/(H56+H57))*100</f>
        <v>98.435918772618834</v>
      </c>
      <c r="I70" s="31">
        <f t="shared" si="90"/>
        <v>95.555698595052391</v>
      </c>
      <c r="J70" s="31">
        <f t="shared" si="90"/>
        <v>93.803482410736891</v>
      </c>
      <c r="K70" s="31">
        <f>(K52/(K56+K57))*100</f>
        <v>91.803755068443522</v>
      </c>
      <c r="L70" s="31">
        <f t="shared" si="90"/>
        <v>91.47057285899642</v>
      </c>
      <c r="M70" s="31">
        <f t="shared" si="90"/>
        <v>95.083643921775504</v>
      </c>
      <c r="N70" s="31">
        <f t="shared" ref="N70:O70" si="91">(N52/(N56+N57))*100</f>
        <v>90.934273141556588</v>
      </c>
      <c r="O70" s="31">
        <f t="shared" si="91"/>
        <v>96.806032700954788</v>
      </c>
      <c r="P70" s="31">
        <f t="shared" ref="P70:Q70" si="92">(P52/(P56+P57))*100</f>
        <v>91.218804259030051</v>
      </c>
      <c r="Q70" s="31">
        <f t="shared" si="92"/>
        <v>89.704409756577263</v>
      </c>
      <c r="R70" s="31">
        <f t="shared" ref="R70:S70" si="93">(R52/(R56+R57))*100</f>
        <v>93.36074678341167</v>
      </c>
      <c r="S70" s="31">
        <f t="shared" si="93"/>
        <v>93.571176810263538</v>
      </c>
      <c r="T70" s="31">
        <f t="shared" ref="T70:U70" si="94">(T52/(T56+T57))*100</f>
        <v>93.707275316187435</v>
      </c>
      <c r="U70" s="31">
        <f t="shared" si="94"/>
        <v>89.163702216894933</v>
      </c>
      <c r="V70" s="31">
        <f t="shared" ref="V70:W70" si="95">(V52/(V56+V57))*100</f>
        <v>92.690205997035534</v>
      </c>
      <c r="W70" s="31">
        <f t="shared" si="95"/>
        <v>89.148302652065752</v>
      </c>
      <c r="X70" s="31">
        <f t="shared" ref="X70:Z70" si="96">(X52/(X56+X57))*100</f>
        <v>90.898504262459269</v>
      </c>
      <c r="Y70" s="31">
        <f t="shared" si="96"/>
        <v>91.393840142363757</v>
      </c>
      <c r="Z70" s="31">
        <f t="shared" si="96"/>
        <v>93.586816856761317</v>
      </c>
      <c r="AA70" s="31">
        <f t="shared" ref="AA70:AB70" si="97">(AA52/(AA56+AA57))*100</f>
        <v>92.744624300301041</v>
      </c>
      <c r="AB70" s="31">
        <f t="shared" si="97"/>
        <v>93.295832844136967</v>
      </c>
    </row>
    <row r="71" spans="1:28" s="6" customFormat="1" ht="12" x14ac:dyDescent="0.2"/>
    <row r="72" spans="1:28" s="22" customFormat="1" ht="12.75" customHeight="1" x14ac:dyDescent="0.2">
      <c r="A72" s="22" t="s">
        <v>43</v>
      </c>
      <c r="B72" s="19"/>
      <c r="C72" s="19"/>
      <c r="D72" s="19"/>
      <c r="E72" s="19"/>
      <c r="F72" s="19"/>
      <c r="G72" s="19">
        <v>218</v>
      </c>
      <c r="H72" s="19">
        <v>200</v>
      </c>
      <c r="I72" s="19">
        <v>221</v>
      </c>
      <c r="J72" s="22">
        <v>227</v>
      </c>
      <c r="K72" s="20">
        <v>210.20371599203699</v>
      </c>
      <c r="L72" s="20">
        <v>196.216481360366</v>
      </c>
      <c r="M72" s="20">
        <v>191.47199496538701</v>
      </c>
      <c r="N72" s="20">
        <v>184.365932642487</v>
      </c>
      <c r="O72" s="20">
        <v>183.26492537313399</v>
      </c>
      <c r="P72" s="20">
        <v>185.16607270135401</v>
      </c>
      <c r="Q72" s="20">
        <v>182.0664606</v>
      </c>
      <c r="R72" s="20">
        <v>173.895428929242</v>
      </c>
      <c r="S72" s="20">
        <v>178</v>
      </c>
      <c r="T72" s="20">
        <v>148.65293720459201</v>
      </c>
      <c r="U72" s="20">
        <v>147.101623886852</v>
      </c>
      <c r="V72" s="20">
        <v>146.45378564405101</v>
      </c>
      <c r="W72" s="20">
        <v>128.553310886644</v>
      </c>
      <c r="X72" s="20">
        <v>115.775432900433</v>
      </c>
      <c r="Y72" s="20">
        <v>138.08271144278601</v>
      </c>
      <c r="Z72" s="20">
        <v>138.39153439153401</v>
      </c>
      <c r="AA72" s="20">
        <v>115.194411414982</v>
      </c>
      <c r="AB72" s="20">
        <v>123.95955882352899</v>
      </c>
    </row>
    <row r="73" spans="1:28" s="6" customFormat="1" ht="12" x14ac:dyDescent="0.2">
      <c r="B73" s="31"/>
      <c r="C73" s="31"/>
      <c r="D73" s="31"/>
      <c r="E73" s="31"/>
      <c r="F73" s="31"/>
      <c r="G73" s="31"/>
      <c r="H73" s="31"/>
    </row>
    <row r="74" spans="1:28" s="22" customFormat="1" ht="12.75" customHeight="1" x14ac:dyDescent="0.2">
      <c r="A74" s="22" t="s">
        <v>11</v>
      </c>
      <c r="B74" s="19">
        <v>386</v>
      </c>
      <c r="C74" s="19">
        <v>413</v>
      </c>
      <c r="D74" s="19">
        <v>426</v>
      </c>
      <c r="E74" s="19">
        <v>432</v>
      </c>
      <c r="F74" s="19">
        <v>418</v>
      </c>
      <c r="G74" s="19">
        <v>403</v>
      </c>
      <c r="H74" s="19">
        <v>474</v>
      </c>
      <c r="I74" s="22">
        <v>477</v>
      </c>
      <c r="J74" s="22">
        <v>465</v>
      </c>
      <c r="K74" s="19">
        <v>476</v>
      </c>
      <c r="L74" s="19">
        <v>456</v>
      </c>
      <c r="M74" s="19">
        <v>204</v>
      </c>
      <c r="N74" s="19">
        <v>201</v>
      </c>
      <c r="O74" s="19">
        <v>206</v>
      </c>
      <c r="P74" s="19">
        <v>225</v>
      </c>
      <c r="Q74" s="19">
        <v>231</v>
      </c>
      <c r="R74" s="19">
        <v>221</v>
      </c>
      <c r="S74" s="19">
        <v>213</v>
      </c>
      <c r="T74" s="19">
        <v>226</v>
      </c>
      <c r="U74" s="19">
        <v>215</v>
      </c>
      <c r="V74" s="19">
        <v>217</v>
      </c>
      <c r="W74" s="19">
        <v>226</v>
      </c>
      <c r="X74" s="19">
        <v>210</v>
      </c>
      <c r="Y74" s="19">
        <v>211</v>
      </c>
      <c r="Z74" s="19">
        <v>212</v>
      </c>
      <c r="AA74" s="19">
        <v>217</v>
      </c>
      <c r="AB74" s="19">
        <v>219</v>
      </c>
    </row>
    <row r="75" spans="1:28" s="22" customFormat="1" ht="12.75" customHeight="1" x14ac:dyDescent="0.2">
      <c r="A75" s="22" t="s">
        <v>48</v>
      </c>
      <c r="B75" s="19">
        <v>2003</v>
      </c>
      <c r="C75" s="19">
        <v>1999</v>
      </c>
      <c r="D75" s="19">
        <v>1932</v>
      </c>
      <c r="E75" s="19">
        <v>1891</v>
      </c>
      <c r="F75" s="19">
        <v>1922</v>
      </c>
      <c r="G75" s="19">
        <v>1787</v>
      </c>
      <c r="H75" s="19">
        <v>1660</v>
      </c>
      <c r="I75" s="19">
        <v>1457</v>
      </c>
      <c r="J75" s="19">
        <v>1438</v>
      </c>
      <c r="K75" s="19">
        <v>1507</v>
      </c>
      <c r="L75" s="19">
        <v>1529</v>
      </c>
      <c r="M75" s="19">
        <v>1589</v>
      </c>
      <c r="N75" s="19">
        <v>1544</v>
      </c>
      <c r="O75" s="19">
        <v>1340</v>
      </c>
      <c r="P75" s="19">
        <v>1403</v>
      </c>
      <c r="Q75" s="19">
        <v>1294</v>
      </c>
      <c r="R75" s="19">
        <v>1597</v>
      </c>
      <c r="S75" s="19">
        <v>1516</v>
      </c>
      <c r="T75" s="19">
        <v>1481</v>
      </c>
      <c r="U75" s="19">
        <v>1909</v>
      </c>
      <c r="V75" s="19">
        <v>2034</v>
      </c>
      <c r="W75" s="19">
        <v>1782</v>
      </c>
      <c r="X75" s="19">
        <v>1848</v>
      </c>
      <c r="Y75" s="19">
        <v>1608</v>
      </c>
      <c r="Z75" s="19">
        <v>1701</v>
      </c>
      <c r="AA75" s="19">
        <v>1682</v>
      </c>
      <c r="AB75" s="19">
        <v>1088</v>
      </c>
    </row>
    <row r="76" spans="1:28" s="36" customFormat="1" x14ac:dyDescent="0.2">
      <c r="A76" s="34"/>
      <c r="B76" s="34"/>
      <c r="C76" s="34"/>
      <c r="D76" s="34"/>
      <c r="E76" s="34"/>
      <c r="F76" s="34"/>
      <c r="G76" s="34"/>
      <c r="H76" s="34"/>
      <c r="I76" s="34"/>
      <c r="J76" s="34"/>
      <c r="K76" s="35"/>
      <c r="L76" s="34"/>
      <c r="M76" s="34"/>
      <c r="N76" s="34"/>
      <c r="O76" s="34"/>
      <c r="P76" s="34"/>
      <c r="Q76" s="34"/>
      <c r="R76" s="34"/>
      <c r="S76" s="34"/>
      <c r="T76" s="34"/>
      <c r="U76" s="34"/>
      <c r="V76" s="34"/>
      <c r="W76" s="34"/>
      <c r="X76" s="34"/>
      <c r="Y76" s="34"/>
      <c r="Z76" s="34"/>
      <c r="AA76" s="34"/>
      <c r="AB76" s="34"/>
    </row>
  </sheetData>
  <phoneticPr fontId="0" type="noConversion"/>
  <pageMargins left="0.55118110236220474" right="0.78740157480314965" top="0.98425196850393704" bottom="0.98425196850393704" header="0.51181102362204722" footer="0.51181102362204722"/>
  <pageSetup paperSize="9" scale="49" fitToWidth="0" orientation="landscape" horizontalDpi="4294967292" verticalDpi="300" r:id="rId1"/>
  <headerFooter alignWithMargins="0">
    <oddHeader>&amp;A</oddHeader>
    <oddFooter>Side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B76"/>
  <sheetViews>
    <sheetView workbookViewId="0">
      <pane xSplit="1" ySplit="12" topLeftCell="B13" activePane="bottomRight" state="frozen"/>
      <selection pane="topRight"/>
      <selection pane="bottomLeft"/>
      <selection pane="bottomRight"/>
    </sheetView>
  </sheetViews>
  <sheetFormatPr baseColWidth="10" defaultColWidth="9.140625" defaultRowHeight="12.75" x14ac:dyDescent="0.2"/>
  <cols>
    <col min="1" max="1" width="62.85546875" style="2" customWidth="1"/>
    <col min="2" max="2" width="12.7109375" style="2" customWidth="1"/>
    <col min="3" max="10" width="12.7109375" style="2" bestFit="1" customWidth="1"/>
    <col min="11" max="11" width="12.7109375" style="3" bestFit="1" customWidth="1"/>
    <col min="12" max="14" width="14" style="2" bestFit="1" customWidth="1"/>
    <col min="15" max="15" width="14" style="3" bestFit="1" customWidth="1"/>
    <col min="16" max="23" width="14" style="2" customWidth="1"/>
    <col min="24" max="28" width="12.7109375" style="2" customWidth="1"/>
    <col min="29" max="16384" width="9.140625" style="2"/>
  </cols>
  <sheetData>
    <row r="1" spans="1:28" ht="20.25" x14ac:dyDescent="0.3">
      <c r="A1" s="1" t="s">
        <v>18</v>
      </c>
    </row>
    <row r="2" spans="1:28" ht="12.75" customHeight="1" x14ac:dyDescent="0.25">
      <c r="A2" s="37"/>
    </row>
    <row r="3" spans="1:28" ht="18" x14ac:dyDescent="0.25">
      <c r="A3" s="5" t="s">
        <v>83</v>
      </c>
    </row>
    <row r="4" spans="1:28" ht="15" x14ac:dyDescent="0.2">
      <c r="A4" s="69" t="s">
        <v>133</v>
      </c>
    </row>
    <row r="6" spans="1:28" x14ac:dyDescent="0.2">
      <c r="A6" s="6" t="s">
        <v>49</v>
      </c>
    </row>
    <row r="7" spans="1:28" x14ac:dyDescent="0.2">
      <c r="A7" s="6" t="s">
        <v>13</v>
      </c>
    </row>
    <row r="8" spans="1:28" x14ac:dyDescent="0.2">
      <c r="A8" s="6" t="s">
        <v>138</v>
      </c>
    </row>
    <row r="9" spans="1:28" s="3" customFormat="1" x14ac:dyDescent="0.2">
      <c r="A9" s="8" t="s">
        <v>140</v>
      </c>
      <c r="B9" s="2"/>
      <c r="C9" s="2"/>
      <c r="D9" s="2"/>
      <c r="E9" s="2"/>
      <c r="F9" s="2"/>
      <c r="G9" s="2"/>
      <c r="H9" s="2"/>
    </row>
    <row r="10" spans="1:28" ht="37.5" customHeight="1" x14ac:dyDescent="0.2">
      <c r="A10" s="9" t="s">
        <v>105</v>
      </c>
    </row>
    <row r="12" spans="1:28" s="22" customFormat="1" ht="12" x14ac:dyDescent="0.2">
      <c r="A12" s="12" t="s">
        <v>0</v>
      </c>
      <c r="B12" s="13">
        <v>1998</v>
      </c>
      <c r="C12" s="13">
        <v>1999</v>
      </c>
      <c r="D12" s="13">
        <v>2000</v>
      </c>
      <c r="E12" s="13">
        <v>2001</v>
      </c>
      <c r="F12" s="13">
        <v>2002</v>
      </c>
      <c r="G12" s="13">
        <v>2003</v>
      </c>
      <c r="H12" s="13">
        <v>2004</v>
      </c>
      <c r="I12" s="13">
        <v>2005</v>
      </c>
      <c r="J12" s="13">
        <v>2006</v>
      </c>
      <c r="K12" s="13">
        <v>2007</v>
      </c>
      <c r="L12" s="13">
        <v>2008</v>
      </c>
      <c r="M12" s="13">
        <v>2009</v>
      </c>
      <c r="N12" s="13">
        <v>2010</v>
      </c>
      <c r="O12" s="13">
        <v>2011</v>
      </c>
      <c r="P12" s="13">
        <v>2012</v>
      </c>
      <c r="Q12" s="13">
        <v>2013</v>
      </c>
      <c r="R12" s="13">
        <v>2014</v>
      </c>
      <c r="S12" s="13">
        <v>2015</v>
      </c>
      <c r="T12" s="13">
        <v>2016</v>
      </c>
      <c r="U12" s="13">
        <v>2017</v>
      </c>
      <c r="V12" s="13">
        <v>2018</v>
      </c>
      <c r="W12" s="13">
        <v>2019</v>
      </c>
      <c r="X12" s="13">
        <v>2020</v>
      </c>
      <c r="Y12" s="13">
        <v>2021</v>
      </c>
      <c r="Z12" s="13">
        <v>2022</v>
      </c>
      <c r="AA12" s="13">
        <v>2023</v>
      </c>
      <c r="AB12" s="13">
        <v>2024</v>
      </c>
    </row>
    <row r="13" spans="1:28" s="38" customFormat="1" ht="15" customHeight="1" x14ac:dyDescent="0.2">
      <c r="A13" s="15" t="s">
        <v>106</v>
      </c>
      <c r="B13" s="16"/>
      <c r="C13" s="16"/>
      <c r="D13" s="16"/>
      <c r="E13" s="16"/>
      <c r="F13" s="16"/>
      <c r="G13" s="16"/>
      <c r="H13" s="16"/>
      <c r="I13" s="16"/>
      <c r="J13" s="16"/>
      <c r="K13" s="16"/>
      <c r="L13" s="16"/>
      <c r="M13" s="16"/>
      <c r="N13" s="16"/>
      <c r="O13" s="16"/>
      <c r="P13" s="16"/>
    </row>
    <row r="14" spans="1:28" s="6" customFormat="1" ht="12.75" customHeight="1" x14ac:dyDescent="0.2">
      <c r="A14" s="22" t="s">
        <v>20</v>
      </c>
      <c r="B14" s="19">
        <v>19065336.310144901</v>
      </c>
      <c r="C14" s="19">
        <v>17935089.7315634</v>
      </c>
      <c r="D14" s="19">
        <v>18353532.241379298</v>
      </c>
      <c r="E14" s="19">
        <v>23084958.943708599</v>
      </c>
      <c r="F14" s="19">
        <v>23810691.229681998</v>
      </c>
      <c r="G14" s="19">
        <v>21020998</v>
      </c>
      <c r="H14" s="19">
        <v>25915936</v>
      </c>
      <c r="I14" s="19">
        <v>32658170</v>
      </c>
      <c r="J14" s="19">
        <v>34152953</v>
      </c>
      <c r="K14" s="20">
        <v>36449432.103960402</v>
      </c>
      <c r="L14" s="20">
        <v>39081430.133689798</v>
      </c>
      <c r="M14" s="20">
        <v>38151646.133689798</v>
      </c>
      <c r="N14" s="20">
        <v>46561641.967914402</v>
      </c>
      <c r="O14" s="20">
        <v>54336663.681081101</v>
      </c>
      <c r="P14" s="20">
        <v>48319704.580246903</v>
      </c>
      <c r="Q14" s="20">
        <v>47367280.592356697</v>
      </c>
      <c r="R14" s="20">
        <v>55632138.887417197</v>
      </c>
      <c r="S14" s="20">
        <v>63404988.25</v>
      </c>
      <c r="T14" s="20">
        <v>72266489.550335601</v>
      </c>
      <c r="U14" s="20">
        <v>71357275.331125796</v>
      </c>
      <c r="V14" s="20">
        <v>80508323.379999995</v>
      </c>
      <c r="W14" s="20">
        <v>85543785.308219194</v>
      </c>
      <c r="X14" s="20">
        <v>88938917.606666699</v>
      </c>
      <c r="Y14" s="20">
        <v>93657698.848684207</v>
      </c>
      <c r="Z14" s="19">
        <v>114377259.42952999</v>
      </c>
      <c r="AA14" s="19">
        <v>110293373.044872</v>
      </c>
      <c r="AB14" s="19">
        <v>118779090.039216</v>
      </c>
    </row>
    <row r="15" spans="1:28" ht="11.25" customHeight="1" x14ac:dyDescent="0.2">
      <c r="A15" s="6"/>
      <c r="Z15" s="23"/>
      <c r="AA15" s="23" t="s">
        <v>139</v>
      </c>
      <c r="AB15" s="23" t="s">
        <v>139</v>
      </c>
    </row>
    <row r="16" spans="1:28" ht="12.75" customHeight="1" x14ac:dyDescent="0.2">
      <c r="A16" s="22" t="s">
        <v>1</v>
      </c>
      <c r="B16" s="23"/>
      <c r="C16" s="23"/>
      <c r="D16" s="23"/>
      <c r="E16" s="23"/>
      <c r="F16" s="23"/>
      <c r="G16" s="23"/>
      <c r="H16" s="23"/>
      <c r="I16" s="6"/>
      <c r="J16" s="6"/>
      <c r="K16" s="6"/>
      <c r="L16" s="6"/>
      <c r="M16" s="6"/>
      <c r="N16" s="6"/>
      <c r="O16" s="6"/>
      <c r="P16" s="6"/>
      <c r="Q16" s="6"/>
      <c r="R16" s="6"/>
      <c r="S16" s="6"/>
      <c r="T16" s="6"/>
      <c r="U16" s="6"/>
      <c r="V16" s="6"/>
      <c r="W16" s="6"/>
      <c r="X16" s="6"/>
      <c r="Y16" s="6"/>
      <c r="Z16" s="23"/>
      <c r="AA16" s="23" t="s">
        <v>139</v>
      </c>
      <c r="AB16" s="23" t="s">
        <v>139</v>
      </c>
    </row>
    <row r="17" spans="1:28" ht="12.75" customHeight="1" x14ac:dyDescent="0.2">
      <c r="A17" s="6" t="s">
        <v>3</v>
      </c>
      <c r="B17" s="23">
        <v>582093.060869565</v>
      </c>
      <c r="C17" s="23">
        <v>562278.40117994102</v>
      </c>
      <c r="D17" s="23">
        <v>604490.25705329201</v>
      </c>
      <c r="E17" s="23">
        <v>858261.53973509895</v>
      </c>
      <c r="F17" s="23">
        <v>740435.96819787996</v>
      </c>
      <c r="G17" s="23">
        <v>687187.32342007395</v>
      </c>
      <c r="H17" s="23">
        <v>1003239.87747036</v>
      </c>
      <c r="I17" s="23">
        <v>944893.52941176505</v>
      </c>
      <c r="J17" s="23">
        <v>895358.47196261701</v>
      </c>
      <c r="K17" s="23">
        <v>869856.16336633696</v>
      </c>
      <c r="L17" s="23">
        <v>1010854.88235294</v>
      </c>
      <c r="M17" s="23">
        <v>1019858.20855615</v>
      </c>
      <c r="N17" s="23">
        <v>1367896.36363636</v>
      </c>
      <c r="O17" s="23">
        <v>1512336.5675675699</v>
      </c>
      <c r="P17" s="23">
        <v>1261816.4567901201</v>
      </c>
      <c r="Q17" s="23">
        <v>1280906.14649682</v>
      </c>
      <c r="R17" s="23">
        <v>1765314.9602649</v>
      </c>
      <c r="S17" s="23">
        <v>1876147.83974359</v>
      </c>
      <c r="T17" s="23">
        <v>1770874.5570469799</v>
      </c>
      <c r="U17" s="23">
        <v>1527158.55629139</v>
      </c>
      <c r="V17" s="23">
        <v>1747286.7</v>
      </c>
      <c r="W17" s="23">
        <v>1842504.4452054801</v>
      </c>
      <c r="X17" s="23">
        <v>1869414.0666666699</v>
      </c>
      <c r="Y17" s="23">
        <v>1859173.6578947401</v>
      </c>
      <c r="Z17" s="23">
        <v>2325116.4697986599</v>
      </c>
      <c r="AA17" s="23">
        <v>2099077.33974359</v>
      </c>
      <c r="AB17" s="23">
        <v>2254066.4640522902</v>
      </c>
    </row>
    <row r="18" spans="1:28" ht="12.75" customHeight="1" x14ac:dyDescent="0.2">
      <c r="A18" s="6" t="s">
        <v>129</v>
      </c>
      <c r="B18" s="23"/>
      <c r="C18" s="23"/>
      <c r="D18" s="23"/>
      <c r="E18" s="23"/>
      <c r="F18" s="23"/>
      <c r="G18" s="23"/>
      <c r="H18" s="23"/>
      <c r="I18" s="23"/>
      <c r="J18" s="23"/>
      <c r="K18" s="23"/>
      <c r="L18" s="23"/>
      <c r="M18" s="23"/>
      <c r="N18" s="23"/>
      <c r="O18" s="23"/>
      <c r="P18" s="23"/>
      <c r="Q18" s="23"/>
      <c r="R18" s="23"/>
      <c r="S18" s="23"/>
      <c r="T18" s="23"/>
      <c r="U18" s="23"/>
      <c r="V18" s="23"/>
      <c r="W18" s="23">
        <v>545950.35616438405</v>
      </c>
      <c r="X18" s="23">
        <v>562983.46666666702</v>
      </c>
      <c r="Y18" s="23">
        <v>578061.39473684202</v>
      </c>
      <c r="Z18" s="23">
        <v>668129.62416107405</v>
      </c>
      <c r="AA18" s="23">
        <v>615464.85256410297</v>
      </c>
      <c r="AB18" s="23">
        <v>631851.89542483701</v>
      </c>
    </row>
    <row r="19" spans="1:28" ht="12.75" customHeight="1" x14ac:dyDescent="0.2">
      <c r="A19" s="6" t="s">
        <v>12</v>
      </c>
      <c r="B19" s="23"/>
      <c r="C19" s="23"/>
      <c r="D19" s="23"/>
      <c r="E19" s="23"/>
      <c r="F19" s="23"/>
      <c r="G19" s="23">
        <v>37129.598513011202</v>
      </c>
      <c r="H19" s="23">
        <v>88179.549407114595</v>
      </c>
      <c r="I19" s="23">
        <v>111491.235294118</v>
      </c>
      <c r="J19" s="23">
        <v>17879.401869158901</v>
      </c>
      <c r="K19" s="23">
        <v>18498.816831683202</v>
      </c>
      <c r="L19" s="23">
        <v>29336.176470588201</v>
      </c>
      <c r="M19" s="23"/>
      <c r="N19" s="23"/>
      <c r="O19" s="23"/>
      <c r="P19" s="23"/>
      <c r="Q19" s="23"/>
      <c r="R19" s="23"/>
      <c r="S19" s="23"/>
      <c r="T19" s="23"/>
      <c r="U19" s="23"/>
      <c r="V19" s="23"/>
      <c r="W19" s="23"/>
      <c r="X19" s="23"/>
      <c r="Y19" s="23"/>
      <c r="Z19" s="23"/>
      <c r="AA19" s="23"/>
      <c r="AB19" s="23"/>
    </row>
    <row r="20" spans="1:28" ht="12.75" customHeight="1" x14ac:dyDescent="0.2">
      <c r="A20" s="6" t="s">
        <v>37</v>
      </c>
      <c r="B20" s="23"/>
      <c r="C20" s="23"/>
      <c r="D20" s="23"/>
      <c r="E20" s="23"/>
      <c r="F20" s="23"/>
      <c r="G20" s="23"/>
      <c r="H20" s="23"/>
      <c r="I20" s="23">
        <v>62527.375565610899</v>
      </c>
      <c r="J20" s="23">
        <v>66550.154205607498</v>
      </c>
      <c r="K20" s="23">
        <v>71169.559405940599</v>
      </c>
      <c r="L20" s="23">
        <v>74941.026737967899</v>
      </c>
      <c r="M20" s="23">
        <v>73472.090909090897</v>
      </c>
      <c r="N20" s="23">
        <v>91359.689839572195</v>
      </c>
      <c r="O20" s="23">
        <v>105849.87027027</v>
      </c>
      <c r="P20" s="23">
        <v>93062.790123456798</v>
      </c>
      <c r="Q20" s="23"/>
      <c r="R20" s="23"/>
      <c r="S20" s="23"/>
      <c r="T20" s="23"/>
      <c r="U20" s="23"/>
      <c r="V20" s="23"/>
      <c r="W20" s="23"/>
      <c r="X20" s="23"/>
      <c r="Y20" s="23">
        <v>194266.82236842101</v>
      </c>
      <c r="Z20" s="23">
        <v>247497.496644295</v>
      </c>
      <c r="AA20" s="23">
        <v>237140.634615385</v>
      </c>
      <c r="AB20" s="23">
        <v>253984.75163398701</v>
      </c>
    </row>
    <row r="21" spans="1:28" ht="12.75" customHeight="1" x14ac:dyDescent="0.2">
      <c r="A21" s="8" t="s">
        <v>109</v>
      </c>
      <c r="B21" s="23"/>
      <c r="C21" s="23"/>
      <c r="D21" s="23"/>
      <c r="E21" s="23"/>
      <c r="F21" s="23"/>
      <c r="G21" s="23"/>
      <c r="H21" s="23"/>
      <c r="I21" s="23"/>
      <c r="J21" s="23"/>
      <c r="K21" s="23"/>
      <c r="L21" s="23"/>
      <c r="M21" s="23"/>
      <c r="N21" s="23"/>
      <c r="O21" s="23"/>
      <c r="P21" s="23"/>
      <c r="Q21" s="23"/>
      <c r="R21" s="23">
        <v>637309.58940397401</v>
      </c>
      <c r="S21" s="23">
        <v>732461.5</v>
      </c>
      <c r="T21" s="23">
        <v>925150.34228187904</v>
      </c>
      <c r="U21" s="23">
        <v>918317.22516556305</v>
      </c>
      <c r="V21" s="23">
        <v>1018884.92</v>
      </c>
      <c r="W21" s="23">
        <v>1100289.14383562</v>
      </c>
      <c r="X21" s="23">
        <v>1151027.2333333299</v>
      </c>
      <c r="Y21" s="23">
        <v>1202235.6052631601</v>
      </c>
      <c r="Z21" s="23">
        <v>1499327.1677852401</v>
      </c>
      <c r="AA21" s="23">
        <v>1455961.9551282099</v>
      </c>
      <c r="AB21" s="23">
        <v>1561874.5555555599</v>
      </c>
    </row>
    <row r="22" spans="1:28" ht="12.75" customHeight="1" x14ac:dyDescent="0.2">
      <c r="A22" s="8" t="s">
        <v>134</v>
      </c>
      <c r="K22" s="2"/>
      <c r="O22" s="2"/>
      <c r="Y22" s="23">
        <v>193340.79605263201</v>
      </c>
      <c r="Z22" s="23">
        <v>466025.30872483202</v>
      </c>
      <c r="AA22" s="23">
        <v>453358.58333333302</v>
      </c>
      <c r="AB22" s="23">
        <v>484835.33986928099</v>
      </c>
    </row>
    <row r="23" spans="1:28" ht="12.75" customHeight="1" x14ac:dyDescent="0.2">
      <c r="A23" s="6" t="s">
        <v>8</v>
      </c>
      <c r="B23" s="23">
        <v>6458215.3188405801</v>
      </c>
      <c r="C23" s="23">
        <v>5927417.4660767</v>
      </c>
      <c r="D23" s="23">
        <v>5777085.1410658304</v>
      </c>
      <c r="E23" s="23">
        <v>7118887.5761589399</v>
      </c>
      <c r="F23" s="23">
        <v>7314322.3462897502</v>
      </c>
      <c r="G23" s="23">
        <v>6374524.0631970298</v>
      </c>
      <c r="H23" s="23">
        <v>7550661.0355731202</v>
      </c>
      <c r="I23" s="23">
        <v>9439322.0814479608</v>
      </c>
      <c r="J23" s="23">
        <v>10323000.4392523</v>
      </c>
      <c r="K23" s="23">
        <v>11340237.8712871</v>
      </c>
      <c r="L23" s="23">
        <v>11578596.433155101</v>
      </c>
      <c r="M23" s="23">
        <v>11531855.572192499</v>
      </c>
      <c r="N23" s="23">
        <v>13638015.8983957</v>
      </c>
      <c r="O23" s="23">
        <v>15543440.5459459</v>
      </c>
      <c r="P23" s="23">
        <v>13967619.2592593</v>
      </c>
      <c r="Q23" s="23">
        <v>13642572.7834395</v>
      </c>
      <c r="R23" s="23">
        <v>16296240.8344371</v>
      </c>
      <c r="S23" s="23">
        <v>18985149.2948718</v>
      </c>
      <c r="T23" s="23">
        <v>21162376.033557002</v>
      </c>
      <c r="U23" s="23">
        <v>21412486.4834437</v>
      </c>
      <c r="V23" s="23">
        <v>23716516.800000001</v>
      </c>
      <c r="W23" s="23">
        <v>24844738.089041099</v>
      </c>
      <c r="X23" s="23">
        <v>25827256.379999999</v>
      </c>
      <c r="Y23" s="23">
        <v>26743298.8684211</v>
      </c>
      <c r="Z23" s="23">
        <v>32667651.2013423</v>
      </c>
      <c r="AA23" s="23">
        <v>30864707.416666701</v>
      </c>
      <c r="AB23" s="23">
        <v>32350015.071895398</v>
      </c>
    </row>
    <row r="24" spans="1:28" ht="12.75" customHeight="1" x14ac:dyDescent="0.2">
      <c r="A24" s="6" t="s">
        <v>75</v>
      </c>
      <c r="B24" s="23">
        <v>318837.57971014502</v>
      </c>
      <c r="C24" s="23">
        <v>322155.82300884998</v>
      </c>
      <c r="D24" s="23">
        <v>315412.30094043899</v>
      </c>
      <c r="E24" s="23">
        <v>313059.01324503298</v>
      </c>
      <c r="F24" s="23">
        <v>317948.87279151898</v>
      </c>
      <c r="G24" s="23">
        <v>341830.01486988802</v>
      </c>
      <c r="H24" s="23">
        <v>353213.948616601</v>
      </c>
      <c r="I24" s="23">
        <v>380764.13122171903</v>
      </c>
      <c r="J24" s="23">
        <v>412335.317757009</v>
      </c>
      <c r="K24" s="23">
        <v>446236.44554455398</v>
      </c>
      <c r="L24" s="23">
        <v>497967.235294118</v>
      </c>
      <c r="M24" s="23">
        <v>533442.06951871701</v>
      </c>
      <c r="N24" s="23">
        <v>497678.855614973</v>
      </c>
      <c r="O24" s="23">
        <v>475689.66486486502</v>
      </c>
      <c r="P24" s="23">
        <v>516833.358024691</v>
      </c>
      <c r="Q24" s="23">
        <v>482451.78343949001</v>
      </c>
      <c r="R24" s="23">
        <v>528110.50331125804</v>
      </c>
      <c r="S24" s="23">
        <v>563325.33974358998</v>
      </c>
      <c r="T24" s="23">
        <v>632509.82550335606</v>
      </c>
      <c r="U24" s="23">
        <v>628119.70198675501</v>
      </c>
      <c r="V24" s="23">
        <v>664128.72</v>
      </c>
      <c r="W24" s="23">
        <v>644688.09589041094</v>
      </c>
      <c r="X24" s="23">
        <v>679362.83333333302</v>
      </c>
      <c r="Y24" s="23">
        <v>743978.34868421103</v>
      </c>
      <c r="Z24" s="23">
        <v>908659.23489932902</v>
      </c>
      <c r="AA24" s="23">
        <v>921741.37820512801</v>
      </c>
      <c r="AB24" s="23">
        <v>903375.37908496696</v>
      </c>
    </row>
    <row r="25" spans="1:28" ht="12.75" customHeight="1" x14ac:dyDescent="0.2">
      <c r="A25" s="6" t="s">
        <v>5</v>
      </c>
      <c r="B25" s="23">
        <v>101301.547826087</v>
      </c>
      <c r="C25" s="23">
        <v>95050.439528023606</v>
      </c>
      <c r="D25" s="23">
        <v>136979.69905956101</v>
      </c>
      <c r="E25" s="23">
        <v>171980.53311258301</v>
      </c>
      <c r="F25" s="23">
        <v>172896.90812720801</v>
      </c>
      <c r="G25" s="23">
        <v>132753.156133829</v>
      </c>
      <c r="H25" s="23">
        <v>123894.501976285</v>
      </c>
      <c r="I25" s="23">
        <v>114968.09502262399</v>
      </c>
      <c r="J25" s="23">
        <v>135445.565420561</v>
      </c>
      <c r="K25" s="23">
        <v>167291.024752475</v>
      </c>
      <c r="L25" s="23">
        <v>185478.80748663101</v>
      </c>
      <c r="M25" s="23">
        <v>190775.45989304801</v>
      </c>
      <c r="N25" s="23">
        <v>211437.34224598901</v>
      </c>
      <c r="O25" s="23">
        <v>219742.57297297299</v>
      </c>
      <c r="P25" s="23">
        <v>246664.37037036999</v>
      </c>
      <c r="Q25" s="23">
        <v>223462.74522293001</v>
      </c>
      <c r="R25" s="23">
        <v>249862.49668874199</v>
      </c>
      <c r="S25" s="23">
        <v>279407.282051282</v>
      </c>
      <c r="T25" s="23">
        <v>362857.14765100699</v>
      </c>
      <c r="U25" s="23">
        <v>385040.08609271498</v>
      </c>
      <c r="V25" s="23">
        <v>292678.8</v>
      </c>
      <c r="W25" s="23">
        <v>300985.85616438399</v>
      </c>
      <c r="X25" s="23">
        <v>398786.36</v>
      </c>
      <c r="Y25" s="23">
        <v>552701.41447368404</v>
      </c>
      <c r="Z25" s="23">
        <v>500184.36912751698</v>
      </c>
      <c r="AA25" s="23">
        <v>556968.25</v>
      </c>
      <c r="AB25" s="23">
        <v>569476.93464052305</v>
      </c>
    </row>
    <row r="26" spans="1:28" ht="12.75" customHeight="1" x14ac:dyDescent="0.2">
      <c r="A26" s="6" t="s">
        <v>46</v>
      </c>
      <c r="B26" s="23">
        <v>0</v>
      </c>
      <c r="C26" s="23">
        <v>0</v>
      </c>
      <c r="D26" s="23">
        <v>0</v>
      </c>
      <c r="E26" s="23">
        <v>0</v>
      </c>
      <c r="F26" s="23">
        <v>0</v>
      </c>
      <c r="G26" s="23">
        <v>50229.438661710003</v>
      </c>
      <c r="H26" s="23">
        <v>63975.837944664003</v>
      </c>
      <c r="I26" s="23">
        <v>79016.429864253398</v>
      </c>
      <c r="J26" s="23">
        <v>82722.855140186904</v>
      </c>
      <c r="K26" s="23">
        <v>88792.316831683202</v>
      </c>
      <c r="L26" s="23">
        <v>94206.561497326198</v>
      </c>
      <c r="M26" s="23">
        <v>91432.652406417095</v>
      </c>
      <c r="N26" s="23">
        <v>113404.871657754</v>
      </c>
      <c r="O26" s="23">
        <v>131117.25405405401</v>
      </c>
      <c r="P26" s="23">
        <v>116508.117283951</v>
      </c>
      <c r="Q26" s="23">
        <v>113028.464968153</v>
      </c>
      <c r="R26" s="23">
        <v>134237.52317880801</v>
      </c>
      <c r="S26" s="23">
        <v>152279.224358974</v>
      </c>
      <c r="T26" s="23">
        <v>171495.073825503</v>
      </c>
      <c r="U26" s="23">
        <v>169457.41059602599</v>
      </c>
      <c r="V26" s="23">
        <v>189803.57333333301</v>
      </c>
      <c r="W26" s="23">
        <v>200320.42465753399</v>
      </c>
      <c r="X26" s="23">
        <v>245266.13333333301</v>
      </c>
      <c r="Y26" s="23">
        <v>310782.86842105299</v>
      </c>
      <c r="Z26" s="23">
        <v>387000.55033557001</v>
      </c>
      <c r="AA26" s="23">
        <v>429101.70512820501</v>
      </c>
      <c r="AB26" s="23">
        <v>459871.99346405198</v>
      </c>
    </row>
    <row r="27" spans="1:28" ht="12.75" customHeight="1" x14ac:dyDescent="0.2">
      <c r="A27" s="6" t="s">
        <v>50</v>
      </c>
      <c r="B27" s="23">
        <v>1701086.3507246401</v>
      </c>
      <c r="C27" s="23">
        <v>1852568.10914454</v>
      </c>
      <c r="D27" s="23">
        <v>2233616.0031348001</v>
      </c>
      <c r="E27" s="23">
        <v>2529089.7582781501</v>
      </c>
      <c r="F27" s="23">
        <v>2675291.7597173098</v>
      </c>
      <c r="G27" s="23">
        <v>2849245.10780669</v>
      </c>
      <c r="H27" s="23">
        <v>3205922.7035573102</v>
      </c>
      <c r="I27" s="23">
        <v>3321735.4479637998</v>
      </c>
      <c r="J27" s="23">
        <v>3155802.27102804</v>
      </c>
      <c r="K27" s="23">
        <v>3178228.34158416</v>
      </c>
      <c r="L27" s="23">
        <v>3505715.5668449202</v>
      </c>
      <c r="M27" s="23">
        <v>3723378.3529411801</v>
      </c>
      <c r="N27" s="23">
        <v>3668095.2780748699</v>
      </c>
      <c r="O27" s="23">
        <v>3851019.7297297302</v>
      </c>
      <c r="P27" s="23">
        <v>4104894.3333333302</v>
      </c>
      <c r="Q27" s="23">
        <v>4304944.98726115</v>
      </c>
      <c r="R27" s="23">
        <v>4956173.2516556298</v>
      </c>
      <c r="S27" s="23">
        <v>5082089.1346153896</v>
      </c>
      <c r="T27" s="23">
        <v>5579124.2147650998</v>
      </c>
      <c r="U27" s="23">
        <v>5612142.2119205296</v>
      </c>
      <c r="V27" s="23">
        <v>6066773.4199999999</v>
      </c>
      <c r="W27" s="23">
        <v>5787286.3767123297</v>
      </c>
      <c r="X27" s="23">
        <v>6295133.9933333304</v>
      </c>
      <c r="Y27" s="23">
        <v>7135695.8486842103</v>
      </c>
      <c r="Z27" s="23">
        <v>7469368.7718120804</v>
      </c>
      <c r="AA27" s="23">
        <v>8590717.9615384601</v>
      </c>
      <c r="AB27" s="23">
        <v>8201016.7124183001</v>
      </c>
    </row>
    <row r="28" spans="1:28" ht="12.75" customHeight="1" x14ac:dyDescent="0.2">
      <c r="A28" s="6" t="s">
        <v>51</v>
      </c>
      <c r="B28" s="23">
        <v>0</v>
      </c>
      <c r="C28" s="23">
        <v>0</v>
      </c>
      <c r="D28" s="23">
        <v>0</v>
      </c>
      <c r="E28" s="23">
        <v>0</v>
      </c>
      <c r="F28" s="23">
        <v>206809.65371024699</v>
      </c>
      <c r="G28" s="23">
        <v>306135.24907063198</v>
      </c>
      <c r="H28" s="23">
        <v>361629.41897233197</v>
      </c>
      <c r="I28" s="23">
        <v>445979.41176470602</v>
      </c>
      <c r="J28" s="23">
        <v>39026.093457943898</v>
      </c>
      <c r="K28" s="23">
        <v>47820.396039603998</v>
      </c>
      <c r="L28" s="23">
        <v>1096314.11764706</v>
      </c>
      <c r="M28" s="23">
        <v>1280846.7914438499</v>
      </c>
      <c r="N28" s="23">
        <v>1242197.5347593599</v>
      </c>
      <c r="O28" s="23">
        <v>1316034.8216216201</v>
      </c>
      <c r="P28" s="23">
        <v>1380901.2098765399</v>
      </c>
      <c r="Q28" s="23">
        <v>1790617.8216560499</v>
      </c>
      <c r="R28" s="23">
        <v>2143363.3708609301</v>
      </c>
      <c r="S28" s="23">
        <v>2330620.66025641</v>
      </c>
      <c r="T28" s="23">
        <v>2425367.8053691299</v>
      </c>
      <c r="U28" s="23">
        <v>2129346.2317880802</v>
      </c>
      <c r="V28" s="23">
        <v>3028615.1666666698</v>
      </c>
      <c r="W28" s="23">
        <v>3405966.5821917802</v>
      </c>
      <c r="X28" s="23">
        <v>3554239.9133333298</v>
      </c>
      <c r="Y28" s="23">
        <v>4486449.4144736798</v>
      </c>
      <c r="Z28" s="23">
        <v>4803131.83892617</v>
      </c>
      <c r="AA28" s="23">
        <v>4564566.1346153803</v>
      </c>
      <c r="AB28" s="23">
        <v>4323775.7450980404</v>
      </c>
    </row>
    <row r="29" spans="1:28" ht="12.75" customHeight="1" x14ac:dyDescent="0.2">
      <c r="A29" s="6" t="s">
        <v>2</v>
      </c>
      <c r="B29" s="23">
        <v>1237272.3797101399</v>
      </c>
      <c r="C29" s="23">
        <v>1448785.7286135701</v>
      </c>
      <c r="D29" s="23">
        <v>2423367.5109717902</v>
      </c>
      <c r="E29" s="23">
        <v>2538833.0728476802</v>
      </c>
      <c r="F29" s="23">
        <v>2392872.2367491201</v>
      </c>
      <c r="G29" s="23">
        <v>2756727.0185873602</v>
      </c>
      <c r="H29" s="23">
        <v>3594564.7233201601</v>
      </c>
      <c r="I29" s="23">
        <v>4589661.4796380103</v>
      </c>
      <c r="J29" s="23">
        <v>4827516.7943925196</v>
      </c>
      <c r="K29" s="23">
        <v>5487057.67326733</v>
      </c>
      <c r="L29" s="23">
        <v>6449207.1657753997</v>
      </c>
      <c r="M29" s="23">
        <v>4593036.5454545496</v>
      </c>
      <c r="N29" s="23">
        <v>5356100.4117647102</v>
      </c>
      <c r="O29" s="23">
        <v>5925877.5675675701</v>
      </c>
      <c r="P29" s="23">
        <v>6845067.1666666698</v>
      </c>
      <c r="Q29" s="23">
        <v>6724814.0700636897</v>
      </c>
      <c r="R29" s="23">
        <v>7524132.9006622499</v>
      </c>
      <c r="S29" s="23">
        <v>6617927.8653846197</v>
      </c>
      <c r="T29" s="23">
        <v>5634600.0939597301</v>
      </c>
      <c r="U29" s="23">
        <v>6936684.7152317902</v>
      </c>
      <c r="V29" s="23">
        <v>8893388.3133333307</v>
      </c>
      <c r="W29" s="23">
        <v>8802110.1849315092</v>
      </c>
      <c r="X29" s="23">
        <v>7981006.9199999999</v>
      </c>
      <c r="Y29" s="23">
        <v>10061680.526315801</v>
      </c>
      <c r="Z29" s="23">
        <v>18066210.147651002</v>
      </c>
      <c r="AA29" s="23">
        <v>17316136.461538501</v>
      </c>
      <c r="AB29" s="23">
        <v>15556620.3398693</v>
      </c>
    </row>
    <row r="30" spans="1:28" ht="12.75" customHeight="1" x14ac:dyDescent="0.2">
      <c r="A30" s="6" t="s">
        <v>4</v>
      </c>
      <c r="B30" s="23">
        <v>373362.03768115898</v>
      </c>
      <c r="C30" s="23">
        <v>402609.77581120899</v>
      </c>
      <c r="D30" s="23">
        <v>354275.08150470199</v>
      </c>
      <c r="E30" s="23">
        <v>396134.57284768199</v>
      </c>
      <c r="F30" s="23">
        <v>438960.60424028302</v>
      </c>
      <c r="G30" s="23">
        <v>444369.02602230501</v>
      </c>
      <c r="H30" s="23">
        <v>483170.54940711497</v>
      </c>
      <c r="I30" s="23">
        <v>521126.85520361998</v>
      </c>
      <c r="J30" s="23">
        <v>483779.82242990698</v>
      </c>
      <c r="K30" s="23">
        <v>505473.19801980199</v>
      </c>
      <c r="L30" s="23">
        <v>506498.09625668498</v>
      </c>
      <c r="M30" s="23">
        <v>585576.66844919801</v>
      </c>
      <c r="N30" s="23">
        <v>616727.65240641695</v>
      </c>
      <c r="O30" s="23">
        <v>835112.47027027002</v>
      </c>
      <c r="P30" s="23">
        <v>820337.27777777798</v>
      </c>
      <c r="Q30" s="23">
        <v>602484.64331210195</v>
      </c>
      <c r="R30" s="23">
        <v>572038.67549668904</v>
      </c>
      <c r="S30" s="23">
        <v>706198.32051282097</v>
      </c>
      <c r="T30" s="23">
        <v>846734.19463087199</v>
      </c>
      <c r="U30" s="23">
        <v>969166.32450331096</v>
      </c>
      <c r="V30" s="23">
        <v>1054501.18</v>
      </c>
      <c r="W30" s="23">
        <v>1071862.9931506901</v>
      </c>
      <c r="X30" s="23">
        <v>1292342.07333333</v>
      </c>
      <c r="Y30" s="23">
        <v>1541931.5789473699</v>
      </c>
      <c r="Z30" s="23">
        <v>1436893.16107383</v>
      </c>
      <c r="AA30" s="23">
        <v>1705187.3974359001</v>
      </c>
      <c r="AB30" s="23">
        <v>1564566.20261438</v>
      </c>
    </row>
    <row r="31" spans="1:28" ht="12.75" customHeight="1" x14ac:dyDescent="0.2">
      <c r="A31" s="6" t="s">
        <v>7</v>
      </c>
      <c r="B31" s="23">
        <v>2290237.3188405801</v>
      </c>
      <c r="C31" s="23">
        <v>2110149.0442477898</v>
      </c>
      <c r="D31" s="23">
        <v>1925411.25705329</v>
      </c>
      <c r="E31" s="23">
        <v>2162227.53311258</v>
      </c>
      <c r="F31" s="23">
        <v>2365856.21908127</v>
      </c>
      <c r="G31" s="23">
        <v>1983893.8698884801</v>
      </c>
      <c r="H31" s="23">
        <v>2037941.0553359699</v>
      </c>
      <c r="I31" s="23">
        <v>2328588.4751131199</v>
      </c>
      <c r="J31" s="23">
        <v>2532699.6728972001</v>
      </c>
      <c r="K31" s="23">
        <v>3187190.24752475</v>
      </c>
      <c r="L31" s="23">
        <v>3074975.80748663</v>
      </c>
      <c r="M31" s="23">
        <v>3363625.9358288799</v>
      </c>
      <c r="N31" s="23">
        <v>4001319.81283422</v>
      </c>
      <c r="O31" s="23">
        <v>3843405.9783783802</v>
      </c>
      <c r="P31" s="23">
        <v>3756978.2160493801</v>
      </c>
      <c r="Q31" s="23">
        <v>3415288.8343949001</v>
      </c>
      <c r="R31" s="23">
        <v>4048476.24503311</v>
      </c>
      <c r="S31" s="23">
        <v>4231833.6923076902</v>
      </c>
      <c r="T31" s="23">
        <v>4773436.9261745</v>
      </c>
      <c r="U31" s="23">
        <v>5130245.0397351002</v>
      </c>
      <c r="V31" s="23">
        <v>5370777.2866666699</v>
      </c>
      <c r="W31" s="23">
        <v>5419403.5890410999</v>
      </c>
      <c r="X31" s="23">
        <v>6168091.4333333299</v>
      </c>
      <c r="Y31" s="23">
        <v>5933790.9605263202</v>
      </c>
      <c r="Z31" s="23">
        <v>6624604.3892617403</v>
      </c>
      <c r="AA31" s="23">
        <v>6799824.4807692301</v>
      </c>
      <c r="AB31" s="23">
        <v>7241122.9738562098</v>
      </c>
    </row>
    <row r="32" spans="1:28" ht="12.75" customHeight="1" x14ac:dyDescent="0.2">
      <c r="A32" s="6" t="s">
        <v>36</v>
      </c>
      <c r="B32" s="23">
        <v>1038373.95072464</v>
      </c>
      <c r="C32" s="23">
        <v>970918.46312684403</v>
      </c>
      <c r="D32" s="23">
        <v>1004561.90595611</v>
      </c>
      <c r="E32" s="23">
        <v>1237791.0364238401</v>
      </c>
      <c r="F32" s="23">
        <v>1301065.43462898</v>
      </c>
      <c r="G32" s="23">
        <v>1179508.65055762</v>
      </c>
      <c r="H32" s="23">
        <v>1274302.17786561</v>
      </c>
      <c r="I32" s="23">
        <v>1475416.86877828</v>
      </c>
      <c r="J32" s="23">
        <v>1421807.21495327</v>
      </c>
      <c r="K32" s="23">
        <v>1494068.3019802</v>
      </c>
      <c r="L32" s="23">
        <v>1537138.7272727301</v>
      </c>
      <c r="M32" s="23">
        <v>1498263.43850267</v>
      </c>
      <c r="N32" s="23">
        <v>1695600.6470588199</v>
      </c>
      <c r="O32" s="23">
        <v>1658907.1783783799</v>
      </c>
      <c r="P32" s="23">
        <v>1596668.58641975</v>
      </c>
      <c r="Q32" s="23">
        <v>1581560.7898089199</v>
      </c>
      <c r="R32" s="23">
        <v>1637670.3377483401</v>
      </c>
      <c r="S32" s="23">
        <v>2157913.9551282101</v>
      </c>
      <c r="T32" s="23">
        <v>2225309.0536912801</v>
      </c>
      <c r="U32" s="23">
        <v>2327626.9006622499</v>
      </c>
      <c r="V32" s="23">
        <v>2383098.9533333299</v>
      </c>
      <c r="W32" s="23">
        <v>2506577.5547945201</v>
      </c>
      <c r="X32" s="23">
        <v>2971068.42</v>
      </c>
      <c r="Y32" s="23">
        <v>2865216.9473684202</v>
      </c>
      <c r="Z32" s="23">
        <v>3165527.3691275199</v>
      </c>
      <c r="AA32" s="23">
        <v>3646465.2884615399</v>
      </c>
      <c r="AB32" s="23">
        <v>3776092.1960784299</v>
      </c>
    </row>
    <row r="33" spans="1:28" ht="12.75" customHeight="1" x14ac:dyDescent="0.2">
      <c r="A33" s="6" t="s">
        <v>6</v>
      </c>
      <c r="B33" s="23">
        <v>353126.185507246</v>
      </c>
      <c r="C33" s="23">
        <v>369823.70206489699</v>
      </c>
      <c r="D33" s="23">
        <v>369207.689655172</v>
      </c>
      <c r="E33" s="23">
        <v>375101.11589403998</v>
      </c>
      <c r="F33" s="23">
        <v>397103.03180211998</v>
      </c>
      <c r="G33" s="23">
        <v>419876.02602230501</v>
      </c>
      <c r="H33" s="23">
        <v>447332.766798419</v>
      </c>
      <c r="I33" s="23">
        <v>453216.57466063299</v>
      </c>
      <c r="J33" s="23">
        <v>433274.73364485998</v>
      </c>
      <c r="K33" s="23">
        <v>430462.40099009901</v>
      </c>
      <c r="L33" s="23">
        <v>455268.22459893097</v>
      </c>
      <c r="M33" s="23">
        <v>444418.96791443898</v>
      </c>
      <c r="N33" s="23">
        <v>498360.13903743302</v>
      </c>
      <c r="O33" s="23">
        <v>524802.05405405397</v>
      </c>
      <c r="P33" s="23">
        <v>589364.56790123496</v>
      </c>
      <c r="Q33" s="23">
        <v>571646.15286624199</v>
      </c>
      <c r="R33" s="23">
        <v>625945.152317881</v>
      </c>
      <c r="S33" s="23">
        <v>596880.08333333302</v>
      </c>
      <c r="T33" s="23">
        <v>604279.71812080499</v>
      </c>
      <c r="U33" s="23">
        <v>649577.847682119</v>
      </c>
      <c r="V33" s="23">
        <v>619039.64</v>
      </c>
      <c r="W33" s="23">
        <v>612432.20547945204</v>
      </c>
      <c r="X33" s="23">
        <v>636455.14666666696</v>
      </c>
      <c r="Y33" s="23">
        <v>677389.84868421103</v>
      </c>
      <c r="Z33" s="23">
        <v>755561.20805369096</v>
      </c>
      <c r="AA33" s="23">
        <v>802683.42948717903</v>
      </c>
      <c r="AB33" s="23">
        <v>863151.594771242</v>
      </c>
    </row>
    <row r="34" spans="1:28" ht="12.75" customHeight="1" x14ac:dyDescent="0.2">
      <c r="A34" s="6" t="s">
        <v>76</v>
      </c>
      <c r="B34" s="23">
        <v>113441.289855072</v>
      </c>
      <c r="C34" s="23">
        <v>127031.32153392299</v>
      </c>
      <c r="D34" s="23">
        <v>216881.57053291501</v>
      </c>
      <c r="E34" s="23">
        <v>226877.046357616</v>
      </c>
      <c r="F34" s="23">
        <v>280907.498233216</v>
      </c>
      <c r="G34" s="23">
        <v>282095.37546468398</v>
      </c>
      <c r="H34" s="23">
        <v>328216.05533596798</v>
      </c>
      <c r="I34" s="23">
        <v>321603.38461538497</v>
      </c>
      <c r="J34" s="23">
        <v>318387.84579439298</v>
      </c>
      <c r="K34" s="23">
        <v>349191.46039604</v>
      </c>
      <c r="L34" s="23">
        <v>341084.03208556102</v>
      </c>
      <c r="M34" s="23">
        <v>347574.30481283402</v>
      </c>
      <c r="N34" s="23">
        <v>386441.29411764699</v>
      </c>
      <c r="O34" s="23">
        <v>339388.66486486502</v>
      </c>
      <c r="P34" s="23">
        <v>423513.56790123502</v>
      </c>
      <c r="Q34" s="23">
        <v>385611.73885350302</v>
      </c>
      <c r="R34" s="23">
        <v>406527.16556291399</v>
      </c>
      <c r="S34" s="23">
        <v>387044.42948718002</v>
      </c>
      <c r="T34" s="23">
        <v>381794.02013422799</v>
      </c>
      <c r="U34" s="23">
        <v>401834.47019867599</v>
      </c>
      <c r="V34" s="23">
        <v>375000.3</v>
      </c>
      <c r="W34" s="23">
        <v>404442.02054794499</v>
      </c>
      <c r="X34" s="23">
        <v>407117.686666667</v>
      </c>
      <c r="Y34" s="23">
        <v>476675.30263157899</v>
      </c>
      <c r="Z34" s="23">
        <v>435121.61073825503</v>
      </c>
      <c r="AA34" s="23">
        <v>618195.108974359</v>
      </c>
      <c r="AB34" s="23">
        <v>640163.18300653598</v>
      </c>
    </row>
    <row r="35" spans="1:28" ht="12.75" customHeight="1" x14ac:dyDescent="0.2">
      <c r="A35" s="6" t="s">
        <v>77</v>
      </c>
      <c r="B35" s="23">
        <v>1480684.1507246401</v>
      </c>
      <c r="C35" s="23">
        <v>1669884.28023599</v>
      </c>
      <c r="D35" s="23">
        <v>1943526.2163009399</v>
      </c>
      <c r="E35" s="23">
        <v>1589730.4105960301</v>
      </c>
      <c r="F35" s="23">
        <v>1788023.60777385</v>
      </c>
      <c r="G35" s="23">
        <v>2099015.4237918202</v>
      </c>
      <c r="H35" s="23">
        <v>2232275.7233201601</v>
      </c>
      <c r="I35" s="23">
        <v>2691956.4479637998</v>
      </c>
      <c r="J35" s="23">
        <v>2772545.3504672898</v>
      </c>
      <c r="K35" s="23">
        <v>3126106.2970297001</v>
      </c>
      <c r="L35" s="23">
        <v>3063842.3796791402</v>
      </c>
      <c r="M35" s="23">
        <v>3155694.5454545501</v>
      </c>
      <c r="N35" s="23">
        <v>3709545.2513369001</v>
      </c>
      <c r="O35" s="23">
        <v>3768348.1297297301</v>
      </c>
      <c r="P35" s="23">
        <v>4498040.98765432</v>
      </c>
      <c r="Q35" s="23">
        <v>4569042.6687898096</v>
      </c>
      <c r="R35" s="23">
        <v>5029941.1788079496</v>
      </c>
      <c r="S35" s="23">
        <v>5227108.3782051299</v>
      </c>
      <c r="T35" s="23">
        <v>6273735.2684563799</v>
      </c>
      <c r="U35" s="23">
        <v>6021579.8543046396</v>
      </c>
      <c r="V35" s="23">
        <v>6713448.7933333302</v>
      </c>
      <c r="W35" s="23">
        <v>7610317.8356164396</v>
      </c>
      <c r="X35" s="23">
        <v>7198527.3933333298</v>
      </c>
      <c r="Y35" s="23">
        <v>7788567.1842105296</v>
      </c>
      <c r="Z35" s="23">
        <v>9424450.43624161</v>
      </c>
      <c r="AA35" s="23">
        <v>9667247.75</v>
      </c>
      <c r="AB35" s="23">
        <v>10401705.274509801</v>
      </c>
    </row>
    <row r="36" spans="1:28" s="14" customFormat="1" ht="12.75" customHeight="1" x14ac:dyDescent="0.2">
      <c r="A36" s="22" t="s">
        <v>52</v>
      </c>
      <c r="B36" s="24">
        <f t="shared" ref="B36:M36" si="0">SUM(B17:B35)</f>
        <v>16048031.171014493</v>
      </c>
      <c r="C36" s="24">
        <f t="shared" si="0"/>
        <v>15858672.554572277</v>
      </c>
      <c r="D36" s="24">
        <f t="shared" si="0"/>
        <v>17304814.633228842</v>
      </c>
      <c r="E36" s="24">
        <f t="shared" si="0"/>
        <v>19517973.208609272</v>
      </c>
      <c r="F36" s="24">
        <f t="shared" si="0"/>
        <v>20392494.141342755</v>
      </c>
      <c r="G36" s="24">
        <f t="shared" si="0"/>
        <v>19944519.342007436</v>
      </c>
      <c r="H36" s="24">
        <f t="shared" si="0"/>
        <v>23148519.924901187</v>
      </c>
      <c r="I36" s="24">
        <f t="shared" si="0"/>
        <v>27282267.823529407</v>
      </c>
      <c r="J36" s="24">
        <f t="shared" si="0"/>
        <v>27918132.00467287</v>
      </c>
      <c r="K36" s="24">
        <f t="shared" si="0"/>
        <v>30807680.514851458</v>
      </c>
      <c r="L36" s="24">
        <f t="shared" si="0"/>
        <v>33501425.240641728</v>
      </c>
      <c r="M36" s="24">
        <f t="shared" si="0"/>
        <v>32433251.604278073</v>
      </c>
      <c r="N36" s="24">
        <f t="shared" ref="N36:P36" si="1">SUM(N17:N35)</f>
        <v>37094181.042780727</v>
      </c>
      <c r="O36" s="24">
        <f t="shared" si="1"/>
        <v>40051073.070270233</v>
      </c>
      <c r="P36" s="24">
        <f t="shared" si="1"/>
        <v>40218270.265432112</v>
      </c>
      <c r="Q36" s="24">
        <f t="shared" ref="Q36:R36" si="2">SUM(Q17:Q35)</f>
        <v>39688433.630573265</v>
      </c>
      <c r="R36" s="24">
        <f t="shared" si="2"/>
        <v>46555344.185430475</v>
      </c>
      <c r="S36" s="24">
        <f t="shared" ref="S36:T36" si="3">SUM(S17:S35)</f>
        <v>49926387.000000015</v>
      </c>
      <c r="T36" s="24">
        <f t="shared" si="3"/>
        <v>53769644.275167748</v>
      </c>
      <c r="U36" s="24">
        <f t="shared" ref="U36:V36" si="4">SUM(U17:U35)</f>
        <v>55218783.059602648</v>
      </c>
      <c r="V36" s="24">
        <f t="shared" si="4"/>
        <v>62133942.56666667</v>
      </c>
      <c r="W36" s="24">
        <f t="shared" ref="W36:X36" si="5">SUM(W17:W35)</f>
        <v>65099875.753424667</v>
      </c>
      <c r="X36" s="24">
        <f t="shared" si="5"/>
        <v>67238079.453333318</v>
      </c>
      <c r="Y36" s="24">
        <f t="shared" ref="Y36:AB36" si="6">SUM(Y17:Y35)</f>
        <v>73345237.388157964</v>
      </c>
      <c r="Z36" s="24">
        <f t="shared" si="6"/>
        <v>91850460.355704725</v>
      </c>
      <c r="AA36" s="24">
        <f t="shared" si="6"/>
        <v>91344546.128205195</v>
      </c>
      <c r="AB36" s="24">
        <f t="shared" si="6"/>
        <v>92037566.607843146</v>
      </c>
    </row>
    <row r="37" spans="1:28" ht="11.25" customHeight="1" x14ac:dyDescent="0.2">
      <c r="A37" s="6"/>
      <c r="B37" s="23"/>
      <c r="C37" s="23"/>
      <c r="D37" s="23"/>
      <c r="E37" s="23"/>
      <c r="F37" s="23"/>
      <c r="G37" s="23"/>
      <c r="H37" s="23"/>
      <c r="I37" s="23"/>
      <c r="J37" s="23"/>
      <c r="K37" s="23"/>
      <c r="L37" s="23"/>
      <c r="M37" s="23"/>
      <c r="N37" s="23"/>
      <c r="O37" s="6"/>
      <c r="P37" s="6"/>
      <c r="Q37" s="6"/>
      <c r="R37" s="6"/>
      <c r="S37" s="6"/>
      <c r="T37" s="6"/>
      <c r="U37" s="6"/>
      <c r="V37" s="6"/>
      <c r="W37" s="6"/>
      <c r="X37" s="6"/>
      <c r="Z37" s="23"/>
      <c r="AA37" s="23" t="s">
        <v>139</v>
      </c>
      <c r="AB37" s="23"/>
    </row>
    <row r="38" spans="1:28" s="39" customFormat="1" ht="12.75" customHeight="1" x14ac:dyDescent="0.2">
      <c r="A38" s="25" t="s">
        <v>25</v>
      </c>
      <c r="B38" s="25">
        <f t="shared" ref="B38:P38" si="7">B14-B36</f>
        <v>3017305.1391304079</v>
      </c>
      <c r="C38" s="25">
        <f t="shared" si="7"/>
        <v>2076417.1769911237</v>
      </c>
      <c r="D38" s="25">
        <f t="shared" si="7"/>
        <v>1048717.6081504561</v>
      </c>
      <c r="E38" s="25">
        <f t="shared" si="7"/>
        <v>3566985.7350993268</v>
      </c>
      <c r="F38" s="25">
        <f t="shared" si="7"/>
        <v>3418197.0883392431</v>
      </c>
      <c r="G38" s="25">
        <f t="shared" si="7"/>
        <v>1076478.6579925641</v>
      </c>
      <c r="H38" s="25">
        <f t="shared" si="7"/>
        <v>2767416.0750988126</v>
      </c>
      <c r="I38" s="25">
        <f t="shared" si="7"/>
        <v>5375902.1764705926</v>
      </c>
      <c r="J38" s="25">
        <f t="shared" si="7"/>
        <v>6234820.99532713</v>
      </c>
      <c r="K38" s="25">
        <f t="shared" si="7"/>
        <v>5641751.5891089439</v>
      </c>
      <c r="L38" s="25">
        <f t="shared" si="7"/>
        <v>5580004.8930480704</v>
      </c>
      <c r="M38" s="25">
        <f t="shared" si="7"/>
        <v>5718394.5294117257</v>
      </c>
      <c r="N38" s="25">
        <f t="shared" si="7"/>
        <v>9467460.9251336753</v>
      </c>
      <c r="O38" s="25">
        <f t="shared" si="7"/>
        <v>14285590.610810868</v>
      </c>
      <c r="P38" s="25">
        <f t="shared" si="7"/>
        <v>8101434.3148147911</v>
      </c>
      <c r="Q38" s="25">
        <f t="shared" ref="Q38:R38" si="8">Q14-Q36</f>
        <v>7678846.9617834315</v>
      </c>
      <c r="R38" s="25">
        <f t="shared" si="8"/>
        <v>9076794.7019867226</v>
      </c>
      <c r="S38" s="25">
        <f t="shared" ref="S38:T38" si="9">S14-S36</f>
        <v>13478601.249999985</v>
      </c>
      <c r="T38" s="25">
        <f t="shared" si="9"/>
        <v>18496845.275167853</v>
      </c>
      <c r="U38" s="25">
        <f t="shared" ref="U38:V38" si="10">U14-U36</f>
        <v>16138492.271523148</v>
      </c>
      <c r="V38" s="25">
        <f t="shared" si="10"/>
        <v>18374380.813333325</v>
      </c>
      <c r="W38" s="25">
        <f t="shared" ref="W38:AB38" si="11">W14-W36</f>
        <v>20443909.554794528</v>
      </c>
      <c r="X38" s="25">
        <f t="shared" si="11"/>
        <v>21700838.153333381</v>
      </c>
      <c r="Y38" s="25">
        <f t="shared" si="11"/>
        <v>20312461.460526243</v>
      </c>
      <c r="Z38" s="25">
        <f t="shared" si="11"/>
        <v>22526799.07382527</v>
      </c>
      <c r="AA38" s="25">
        <f t="shared" si="11"/>
        <v>18948826.916666806</v>
      </c>
      <c r="AB38" s="25">
        <f t="shared" si="11"/>
        <v>26741523.431372851</v>
      </c>
    </row>
    <row r="39" spans="1:28" ht="12" x14ac:dyDescent="0.2">
      <c r="A39" s="6"/>
      <c r="B39" s="27"/>
      <c r="C39" s="27"/>
      <c r="D39" s="27"/>
      <c r="E39" s="27"/>
      <c r="F39" s="27"/>
      <c r="G39" s="27"/>
      <c r="H39" s="27"/>
      <c r="I39" s="27"/>
      <c r="J39" s="27"/>
      <c r="K39" s="27"/>
      <c r="L39" s="27"/>
      <c r="M39" s="27"/>
      <c r="N39" s="27"/>
      <c r="O39" s="6"/>
      <c r="P39" s="6"/>
      <c r="Q39" s="6"/>
      <c r="R39" s="6"/>
      <c r="S39" s="6"/>
      <c r="T39" s="6"/>
      <c r="U39" s="6"/>
      <c r="V39" s="6"/>
      <c r="W39" s="6"/>
      <c r="X39" s="6"/>
      <c r="Z39" s="23"/>
      <c r="AA39" s="23"/>
      <c r="AB39" s="23"/>
    </row>
    <row r="40" spans="1:28" ht="12.75" customHeight="1" x14ac:dyDescent="0.2">
      <c r="A40" s="6" t="s">
        <v>9</v>
      </c>
      <c r="B40" s="23"/>
      <c r="C40" s="23"/>
      <c r="D40" s="23"/>
      <c r="E40" s="23"/>
      <c r="F40" s="23"/>
      <c r="G40" s="23"/>
      <c r="H40" s="23"/>
      <c r="I40" s="23"/>
      <c r="J40" s="23"/>
      <c r="K40" s="23"/>
      <c r="L40" s="23"/>
      <c r="M40" s="23"/>
      <c r="N40" s="23"/>
      <c r="O40" s="6"/>
      <c r="P40" s="6"/>
      <c r="Q40" s="6"/>
      <c r="R40" s="6"/>
      <c r="S40" s="6"/>
      <c r="T40" s="6"/>
      <c r="U40" s="6"/>
      <c r="V40" s="6"/>
      <c r="W40" s="6"/>
      <c r="X40" s="6"/>
      <c r="Z40" s="23"/>
      <c r="AA40" s="23"/>
      <c r="AB40" s="23"/>
    </row>
    <row r="41" spans="1:28" ht="12.75" customHeight="1" x14ac:dyDescent="0.2">
      <c r="A41" s="6" t="s">
        <v>78</v>
      </c>
      <c r="B41" s="23">
        <v>367277.78550724598</v>
      </c>
      <c r="C41" s="23">
        <v>424699.97050147498</v>
      </c>
      <c r="D41" s="23">
        <v>530180.28840125399</v>
      </c>
      <c r="E41" s="23">
        <v>914880.54304635804</v>
      </c>
      <c r="F41" s="23">
        <v>1179177.0035335701</v>
      </c>
      <c r="G41" s="23">
        <v>409675.19330854999</v>
      </c>
      <c r="H41" s="23">
        <v>457108.13833992102</v>
      </c>
      <c r="I41" s="23">
        <v>584395.78280543</v>
      </c>
      <c r="J41" s="23">
        <v>1012671.61214953</v>
      </c>
      <c r="K41" s="23">
        <v>1878270.5198019799</v>
      </c>
      <c r="L41" s="23">
        <v>1809299.9732620299</v>
      </c>
      <c r="M41" s="23">
        <v>2879378.1818181798</v>
      </c>
      <c r="N41" s="23">
        <v>1323561</v>
      </c>
      <c r="O41" s="23">
        <v>1299571.99459459</v>
      </c>
      <c r="P41" s="23">
        <v>1793662.3950617299</v>
      </c>
      <c r="Q41" s="23">
        <v>1196754.66878981</v>
      </c>
      <c r="R41" s="23">
        <v>1390190.4635761599</v>
      </c>
      <c r="S41" s="23">
        <v>1882226.2115384601</v>
      </c>
      <c r="T41" s="23">
        <v>2523050.0402684598</v>
      </c>
      <c r="U41" s="23">
        <v>3128873.9933774802</v>
      </c>
      <c r="V41" s="23">
        <v>2148069.40666667</v>
      </c>
      <c r="W41" s="23">
        <v>2245898.11643836</v>
      </c>
      <c r="X41" s="23">
        <v>2064382.8933333301</v>
      </c>
      <c r="Y41" s="23">
        <v>2707905.9736842099</v>
      </c>
      <c r="Z41" s="23">
        <v>3158003.2684563799</v>
      </c>
      <c r="AA41" s="23">
        <v>4213231.91025641</v>
      </c>
      <c r="AB41" s="23">
        <v>5069075.1176470602</v>
      </c>
    </row>
    <row r="42" spans="1:28" ht="12.75" customHeight="1" x14ac:dyDescent="0.2">
      <c r="A42" s="6" t="s">
        <v>79</v>
      </c>
      <c r="B42" s="23">
        <v>1220141.6521739101</v>
      </c>
      <c r="C42" s="23">
        <v>1668689.179941</v>
      </c>
      <c r="D42" s="23">
        <v>2019366.1786833899</v>
      </c>
      <c r="E42" s="23">
        <v>2455361.8841059599</v>
      </c>
      <c r="F42" s="23">
        <v>3018931</v>
      </c>
      <c r="G42" s="23">
        <v>3005017.9182156101</v>
      </c>
      <c r="H42" s="23">
        <v>2137066.5849802401</v>
      </c>
      <c r="I42" s="23">
        <v>2146973.2986425301</v>
      </c>
      <c r="J42" s="23">
        <v>2656281.6168224299</v>
      </c>
      <c r="K42" s="23">
        <v>3513644</v>
      </c>
      <c r="L42" s="23">
        <v>8061742.7593582897</v>
      </c>
      <c r="M42" s="23">
        <v>4094720.1336898399</v>
      </c>
      <c r="N42" s="23">
        <v>4303159.7914438499</v>
      </c>
      <c r="O42" s="23">
        <v>4515728.6540540503</v>
      </c>
      <c r="P42" s="23">
        <v>4405990.1728395103</v>
      </c>
      <c r="Q42" s="23">
        <v>5017227.8980891705</v>
      </c>
      <c r="R42" s="23">
        <v>6107650.9205297995</v>
      </c>
      <c r="S42" s="23">
        <v>7284175.7179487199</v>
      </c>
      <c r="T42" s="23">
        <v>4439183.5436241599</v>
      </c>
      <c r="U42" s="23">
        <v>5475199.9205297995</v>
      </c>
      <c r="V42" s="23">
        <v>5133537.4866666701</v>
      </c>
      <c r="W42" s="23">
        <v>5040957.0342465797</v>
      </c>
      <c r="X42" s="23">
        <v>5214459.46</v>
      </c>
      <c r="Y42" s="23">
        <v>4761083.4342105296</v>
      </c>
      <c r="Z42" s="23">
        <v>6641470.3825503401</v>
      </c>
      <c r="AA42" s="23">
        <v>9655274.6346153803</v>
      </c>
      <c r="AB42" s="23">
        <v>11669446.9738562</v>
      </c>
    </row>
    <row r="43" spans="1:28" ht="12.75" customHeight="1" x14ac:dyDescent="0.2">
      <c r="A43" s="22" t="s">
        <v>10</v>
      </c>
      <c r="B43" s="24">
        <f t="shared" ref="B43:M43" si="12">B40+B41-B42</f>
        <v>-852863.86666666414</v>
      </c>
      <c r="C43" s="24">
        <f t="shared" si="12"/>
        <v>-1243989.2094395249</v>
      </c>
      <c r="D43" s="24">
        <f t="shared" si="12"/>
        <v>-1489185.8902821359</v>
      </c>
      <c r="E43" s="24">
        <f t="shared" si="12"/>
        <v>-1540481.3410596019</v>
      </c>
      <c r="F43" s="24">
        <f t="shared" si="12"/>
        <v>-1839753.9964664299</v>
      </c>
      <c r="G43" s="24">
        <f t="shared" si="12"/>
        <v>-2595342.7249070602</v>
      </c>
      <c r="H43" s="24">
        <f t="shared" si="12"/>
        <v>-1679958.4466403192</v>
      </c>
      <c r="I43" s="24">
        <f t="shared" si="12"/>
        <v>-1562577.5158371001</v>
      </c>
      <c r="J43" s="24">
        <f t="shared" si="12"/>
        <v>-1643610.0046728998</v>
      </c>
      <c r="K43" s="24">
        <f t="shared" si="12"/>
        <v>-1635373.4801980201</v>
      </c>
      <c r="L43" s="24">
        <f t="shared" si="12"/>
        <v>-6252442.78609626</v>
      </c>
      <c r="M43" s="24">
        <f t="shared" si="12"/>
        <v>-1215341.9518716601</v>
      </c>
      <c r="N43" s="24">
        <f t="shared" ref="N43:P43" si="13">N40+N41-N42</f>
        <v>-2979598.7914438499</v>
      </c>
      <c r="O43" s="24">
        <f t="shared" si="13"/>
        <v>-3216156.6594594605</v>
      </c>
      <c r="P43" s="24">
        <f t="shared" si="13"/>
        <v>-2612327.7777777803</v>
      </c>
      <c r="Q43" s="24">
        <f t="shared" ref="Q43:R43" si="14">Q40+Q41-Q42</f>
        <v>-3820473.2292993604</v>
      </c>
      <c r="R43" s="24">
        <f t="shared" si="14"/>
        <v>-4717460.4569536392</v>
      </c>
      <c r="S43" s="24">
        <f t="shared" ref="S43:T43" si="15">S40+S41-S42</f>
        <v>-5401949.5064102598</v>
      </c>
      <c r="T43" s="24">
        <f t="shared" si="15"/>
        <v>-1916133.5033557001</v>
      </c>
      <c r="U43" s="24">
        <f t="shared" ref="U43:V43" si="16">U40+U41-U42</f>
        <v>-2346325.9271523193</v>
      </c>
      <c r="V43" s="24">
        <f t="shared" si="16"/>
        <v>-2985468.08</v>
      </c>
      <c r="W43" s="24">
        <f t="shared" ref="W43:X43" si="17">W40+W41-W42</f>
        <v>-2795058.9178082198</v>
      </c>
      <c r="X43" s="24">
        <f t="shared" si="17"/>
        <v>-3150076.5666666701</v>
      </c>
      <c r="Y43" s="24">
        <f t="shared" ref="Y43:Z43" si="18">Y40+Y41-Y42</f>
        <v>-2053177.4605263197</v>
      </c>
      <c r="Z43" s="24">
        <f t="shared" si="18"/>
        <v>-3483467.1140939603</v>
      </c>
      <c r="AA43" s="24">
        <f t="shared" ref="AA43:AB43" si="19">AA40+AA41-AA42</f>
        <v>-5442042.7243589703</v>
      </c>
      <c r="AB43" s="24">
        <f t="shared" si="19"/>
        <v>-6600371.8562091393</v>
      </c>
    </row>
    <row r="44" spans="1:28" ht="11.25" customHeight="1" x14ac:dyDescent="0.2">
      <c r="A44" s="6"/>
      <c r="B44" s="23"/>
      <c r="C44" s="23"/>
      <c r="D44" s="23"/>
      <c r="E44" s="23"/>
      <c r="F44" s="23"/>
      <c r="G44" s="23"/>
      <c r="H44" s="23"/>
      <c r="I44" s="23"/>
      <c r="J44" s="23"/>
      <c r="K44" s="23"/>
      <c r="L44" s="23"/>
      <c r="M44" s="23"/>
      <c r="N44" s="23"/>
      <c r="O44" s="6"/>
      <c r="P44" s="6"/>
      <c r="Q44" s="6"/>
      <c r="R44" s="6"/>
      <c r="S44" s="6"/>
      <c r="T44" s="6"/>
      <c r="U44" s="6"/>
      <c r="V44" s="6"/>
      <c r="W44" s="6"/>
      <c r="X44" s="6"/>
      <c r="Y44" s="6"/>
      <c r="Z44" s="23"/>
      <c r="AA44" s="23"/>
      <c r="AB44" s="23"/>
    </row>
    <row r="45" spans="1:28" s="39" customFormat="1" ht="12.75" customHeight="1" x14ac:dyDescent="0.2">
      <c r="A45" s="25" t="s">
        <v>34</v>
      </c>
      <c r="B45" s="25">
        <f t="shared" ref="B45:M45" si="20">B38+B43</f>
        <v>2164441.2724637436</v>
      </c>
      <c r="C45" s="25">
        <f t="shared" si="20"/>
        <v>832427.96755159879</v>
      </c>
      <c r="D45" s="25">
        <f t="shared" si="20"/>
        <v>-440468.28213167982</v>
      </c>
      <c r="E45" s="25">
        <f t="shared" si="20"/>
        <v>2026504.394039725</v>
      </c>
      <c r="F45" s="25">
        <f t="shared" si="20"/>
        <v>1578443.0918728132</v>
      </c>
      <c r="G45" s="25">
        <f t="shared" si="20"/>
        <v>-1518864.066914496</v>
      </c>
      <c r="H45" s="25">
        <f t="shared" si="20"/>
        <v>1087457.6284584934</v>
      </c>
      <c r="I45" s="25">
        <f t="shared" si="20"/>
        <v>3813324.6606334923</v>
      </c>
      <c r="J45" s="25">
        <f t="shared" si="20"/>
        <v>4591210.9906542301</v>
      </c>
      <c r="K45" s="25">
        <f t="shared" si="20"/>
        <v>4006378.1089109238</v>
      </c>
      <c r="L45" s="25">
        <f t="shared" si="20"/>
        <v>-672437.89304818958</v>
      </c>
      <c r="M45" s="25">
        <f t="shared" si="20"/>
        <v>4503052.5775400661</v>
      </c>
      <c r="N45" s="25">
        <f t="shared" ref="N45:P45" si="21">N38+N43</f>
        <v>6487862.1336898254</v>
      </c>
      <c r="O45" s="25">
        <f t="shared" si="21"/>
        <v>11069433.951351408</v>
      </c>
      <c r="P45" s="25">
        <f t="shared" si="21"/>
        <v>5489106.5370370112</v>
      </c>
      <c r="Q45" s="25">
        <f t="shared" ref="Q45:R45" si="22">Q38+Q43</f>
        <v>3858373.732484071</v>
      </c>
      <c r="R45" s="25">
        <f t="shared" si="22"/>
        <v>4359334.2450330835</v>
      </c>
      <c r="S45" s="25">
        <f t="shared" ref="S45:T45" si="23">S38+S43</f>
        <v>8076651.7435897253</v>
      </c>
      <c r="T45" s="25">
        <f t="shared" si="23"/>
        <v>16580711.771812152</v>
      </c>
      <c r="U45" s="25">
        <f t="shared" ref="U45:V45" si="24">U38+U43</f>
        <v>13792166.344370829</v>
      </c>
      <c r="V45" s="25">
        <f t="shared" si="24"/>
        <v>15388912.733333325</v>
      </c>
      <c r="W45" s="25">
        <f t="shared" ref="W45:X45" si="25">W38+W43</f>
        <v>17648850.636986308</v>
      </c>
      <c r="X45" s="25">
        <f t="shared" si="25"/>
        <v>18550761.586666711</v>
      </c>
      <c r="Y45" s="25">
        <f t="shared" ref="Y45:Z45" si="26">Y38+Y43</f>
        <v>18259283.999999922</v>
      </c>
      <c r="Z45" s="25">
        <f t="shared" si="26"/>
        <v>19043331.959731311</v>
      </c>
      <c r="AA45" s="25">
        <f t="shared" ref="AA45:AB45" si="27">AA38+AA43</f>
        <v>13506784.192307835</v>
      </c>
      <c r="AB45" s="25">
        <f t="shared" si="27"/>
        <v>20141151.575163711</v>
      </c>
    </row>
    <row r="46" spans="1:28" s="6" customFormat="1" ht="12" x14ac:dyDescent="0.2">
      <c r="A46" s="22"/>
      <c r="B46" s="23"/>
      <c r="C46" s="23"/>
      <c r="D46" s="23"/>
      <c r="E46" s="23"/>
      <c r="F46" s="23"/>
      <c r="G46" s="23"/>
      <c r="H46" s="23"/>
      <c r="I46" s="23"/>
      <c r="J46" s="23"/>
      <c r="K46" s="23"/>
      <c r="L46" s="23"/>
      <c r="M46" s="23"/>
      <c r="N46" s="23"/>
      <c r="Z46" s="23"/>
      <c r="AA46" s="23"/>
      <c r="AB46" s="23"/>
    </row>
    <row r="47" spans="1:28" s="6" customFormat="1" ht="12" x14ac:dyDescent="0.2">
      <c r="A47" s="22"/>
      <c r="B47" s="23"/>
      <c r="C47" s="23"/>
      <c r="D47" s="23"/>
      <c r="E47" s="23"/>
      <c r="F47" s="23"/>
      <c r="G47" s="23"/>
      <c r="H47" s="23"/>
      <c r="I47" s="23"/>
      <c r="J47" s="23"/>
      <c r="K47" s="23"/>
      <c r="L47" s="23"/>
      <c r="M47" s="23"/>
      <c r="N47" s="23"/>
      <c r="Z47" s="23"/>
      <c r="AA47" s="23"/>
      <c r="AB47" s="23"/>
    </row>
    <row r="48" spans="1:28" ht="15" customHeight="1" x14ac:dyDescent="0.2">
      <c r="A48" s="28" t="s">
        <v>107</v>
      </c>
      <c r="B48" s="23"/>
      <c r="C48" s="23"/>
      <c r="D48" s="23"/>
      <c r="E48" s="23"/>
      <c r="F48" s="23"/>
      <c r="G48" s="23"/>
      <c r="H48" s="23"/>
      <c r="I48" s="23"/>
      <c r="J48" s="23"/>
      <c r="K48" s="23"/>
      <c r="L48" s="23"/>
      <c r="M48" s="23"/>
      <c r="N48" s="23"/>
      <c r="O48" s="6"/>
      <c r="P48" s="6"/>
      <c r="Q48" s="6"/>
      <c r="R48" s="6"/>
      <c r="S48" s="6"/>
      <c r="T48" s="6"/>
      <c r="U48" s="6"/>
      <c r="V48" s="6"/>
      <c r="W48" s="6"/>
      <c r="X48" s="6"/>
      <c r="Z48" s="23"/>
      <c r="AA48" s="23"/>
      <c r="AB48" s="23"/>
    </row>
    <row r="49" spans="1:28" ht="12.75" customHeight="1" x14ac:dyDescent="0.2">
      <c r="A49" s="6" t="s">
        <v>66</v>
      </c>
      <c r="B49" s="23"/>
      <c r="C49" s="23"/>
      <c r="D49" s="23"/>
      <c r="E49" s="23"/>
      <c r="F49" s="23"/>
      <c r="G49" s="23">
        <v>9081111.1561338305</v>
      </c>
      <c r="H49" s="23">
        <v>11270291.794466401</v>
      </c>
      <c r="I49" s="23">
        <v>15972200.438913999</v>
      </c>
      <c r="J49" s="23">
        <v>24229137.2102804</v>
      </c>
      <c r="K49" s="23">
        <v>28456936.683168299</v>
      </c>
      <c r="L49" s="23">
        <v>43097852.759358302</v>
      </c>
      <c r="M49" s="23">
        <v>45279774.032085598</v>
      </c>
      <c r="N49" s="23">
        <v>45831295.844919801</v>
      </c>
      <c r="O49" s="23">
        <v>52952956.740540497</v>
      </c>
      <c r="P49" s="23">
        <v>56788546.987654299</v>
      </c>
      <c r="Q49" s="23">
        <v>63998242.324840799</v>
      </c>
      <c r="R49" s="23">
        <v>66571569.377483398</v>
      </c>
      <c r="S49" s="23">
        <v>67700075.282051295</v>
      </c>
      <c r="T49" s="23">
        <v>66883053.590604</v>
      </c>
      <c r="U49" s="23">
        <v>58243083.814569503</v>
      </c>
      <c r="V49" s="23">
        <v>88154546.046666697</v>
      </c>
      <c r="W49" s="23">
        <v>91601243.075342506</v>
      </c>
      <c r="X49" s="23">
        <v>99729691.606666699</v>
      </c>
      <c r="Y49" s="23">
        <v>116689883.151316</v>
      </c>
      <c r="Z49" s="23">
        <v>107224134.053691</v>
      </c>
      <c r="AA49" s="23">
        <v>100057297.628205</v>
      </c>
      <c r="AB49" s="23">
        <v>111187478.261438</v>
      </c>
    </row>
    <row r="50" spans="1:28" ht="12.75" customHeight="1" x14ac:dyDescent="0.2">
      <c r="A50" s="6" t="s">
        <v>64</v>
      </c>
      <c r="B50" s="23"/>
      <c r="C50" s="23"/>
      <c r="D50" s="23"/>
      <c r="E50" s="23"/>
      <c r="F50" s="23"/>
      <c r="G50" s="23">
        <v>38100764.022304803</v>
      </c>
      <c r="H50" s="23">
        <v>39289380.913043499</v>
      </c>
      <c r="I50" s="23">
        <v>41412128.891402699</v>
      </c>
      <c r="J50" s="23">
        <v>40695430.303738303</v>
      </c>
      <c r="K50" s="23">
        <v>38321771.4455446</v>
      </c>
      <c r="L50" s="23">
        <v>39077244.550802097</v>
      </c>
      <c r="M50" s="23">
        <v>42322906.663101599</v>
      </c>
      <c r="N50" s="23">
        <v>39124582.133689798</v>
      </c>
      <c r="O50" s="23">
        <v>41155887.227026999</v>
      </c>
      <c r="P50" s="23">
        <v>48779721.740740702</v>
      </c>
      <c r="Q50" s="23">
        <v>53019050.687898099</v>
      </c>
      <c r="R50" s="23">
        <v>64947079.980132498</v>
      </c>
      <c r="S50" s="23">
        <v>70085759.192307696</v>
      </c>
      <c r="T50" s="23">
        <v>74027767.530201301</v>
      </c>
      <c r="U50" s="23">
        <v>74146240.225165606</v>
      </c>
      <c r="V50" s="23">
        <v>87487816.780000001</v>
      </c>
      <c r="W50" s="23">
        <v>86574786.246575296</v>
      </c>
      <c r="X50" s="23">
        <v>101952145.806667</v>
      </c>
      <c r="Y50" s="23">
        <v>114370288.217105</v>
      </c>
      <c r="Z50" s="23">
        <v>122363999.09396</v>
      </c>
      <c r="AA50" s="23">
        <v>129367341.64102601</v>
      </c>
      <c r="AB50" s="23">
        <v>136026791.76470599</v>
      </c>
    </row>
    <row r="51" spans="1:28" ht="12.75" customHeight="1" x14ac:dyDescent="0.2">
      <c r="A51" s="6" t="s">
        <v>80</v>
      </c>
      <c r="B51" s="23"/>
      <c r="C51" s="23"/>
      <c r="D51" s="23"/>
      <c r="E51" s="23"/>
      <c r="F51" s="23"/>
      <c r="G51" s="23">
        <v>5559205.8996282499</v>
      </c>
      <c r="H51" s="23">
        <v>4909080.4466403201</v>
      </c>
      <c r="I51" s="23">
        <v>9513589.8280542996</v>
      </c>
      <c r="J51" s="23">
        <v>9699846.0186915901</v>
      </c>
      <c r="K51" s="23">
        <v>12078135.9455446</v>
      </c>
      <c r="L51" s="23">
        <v>13410466.5240642</v>
      </c>
      <c r="M51" s="23">
        <v>14006591.9465241</v>
      </c>
      <c r="N51" s="23">
        <v>15303027.390374299</v>
      </c>
      <c r="O51" s="23">
        <v>13201879.378378401</v>
      </c>
      <c r="P51" s="23">
        <v>18196979.228395101</v>
      </c>
      <c r="Q51" s="23">
        <v>13043215.273885399</v>
      </c>
      <c r="R51" s="23">
        <v>19901181.132450301</v>
      </c>
      <c r="S51" s="23">
        <v>20890288.333333299</v>
      </c>
      <c r="T51" s="23">
        <v>26702514.4295302</v>
      </c>
      <c r="U51" s="23">
        <v>29853083.132450301</v>
      </c>
      <c r="V51" s="23">
        <v>32676021.4066667</v>
      </c>
      <c r="W51" s="23">
        <v>27464137.602739699</v>
      </c>
      <c r="X51" s="23">
        <v>28552697.686666701</v>
      </c>
      <c r="Y51" s="23">
        <v>27637210.967105299</v>
      </c>
      <c r="Z51" s="23">
        <v>33143443.563758399</v>
      </c>
      <c r="AA51" s="23">
        <v>33756663.75</v>
      </c>
      <c r="AB51" s="23">
        <v>42349310.228758201</v>
      </c>
    </row>
    <row r="52" spans="1:28" s="14" customFormat="1" ht="12.75" customHeight="1" x14ac:dyDescent="0.2">
      <c r="A52" s="22" t="s">
        <v>81</v>
      </c>
      <c r="B52" s="24"/>
      <c r="C52" s="24"/>
      <c r="D52" s="24"/>
      <c r="E52" s="24"/>
      <c r="F52" s="24"/>
      <c r="G52" s="24">
        <v>52741081.0780669</v>
      </c>
      <c r="H52" s="24">
        <v>55468753.154150203</v>
      </c>
      <c r="I52" s="24">
        <v>66897919.158371001</v>
      </c>
      <c r="J52" s="24">
        <v>74624413.532710299</v>
      </c>
      <c r="K52" s="24">
        <v>78856844.074257404</v>
      </c>
      <c r="L52" s="24">
        <v>95585563.834224597</v>
      </c>
      <c r="M52" s="24">
        <v>101609272.641711</v>
      </c>
      <c r="N52" s="24">
        <v>100258905.368984</v>
      </c>
      <c r="O52" s="24">
        <v>107310723.345946</v>
      </c>
      <c r="P52" s="24">
        <v>123765247.95679</v>
      </c>
      <c r="Q52" s="24">
        <v>130060508.286624</v>
      </c>
      <c r="R52" s="24">
        <v>151419830.49006599</v>
      </c>
      <c r="S52" s="24">
        <v>158676122.80769199</v>
      </c>
      <c r="T52" s="24">
        <v>167613335.550336</v>
      </c>
      <c r="U52" s="24">
        <v>162242407.172185</v>
      </c>
      <c r="V52" s="24">
        <v>208318384.23333299</v>
      </c>
      <c r="W52" s="24">
        <v>205640166.924658</v>
      </c>
      <c r="X52" s="24">
        <v>230234535.09999999</v>
      </c>
      <c r="Y52" s="24">
        <v>258697382.33552599</v>
      </c>
      <c r="Z52" s="24">
        <v>262731576.711409</v>
      </c>
      <c r="AA52" s="24">
        <v>263181303.01923099</v>
      </c>
      <c r="AB52" s="24">
        <v>289563580.25490201</v>
      </c>
    </row>
    <row r="53" spans="1:28" ht="12.75" customHeight="1" x14ac:dyDescent="0.2">
      <c r="A53" s="22" t="s">
        <v>38</v>
      </c>
      <c r="B53" s="24"/>
      <c r="C53" s="24"/>
      <c r="D53" s="24"/>
      <c r="E53" s="24"/>
      <c r="F53" s="24"/>
      <c r="G53" s="24">
        <v>9161089.1561338305</v>
      </c>
      <c r="H53" s="24">
        <v>9338214.5652173907</v>
      </c>
      <c r="I53" s="24">
        <v>15297668.425339401</v>
      </c>
      <c r="J53" s="24">
        <v>17985074.971962601</v>
      </c>
      <c r="K53" s="24">
        <v>19277271.564356402</v>
      </c>
      <c r="L53" s="24">
        <v>19741264.160427801</v>
      </c>
      <c r="M53" s="24">
        <v>22893236.957219299</v>
      </c>
      <c r="N53" s="24">
        <v>27098416.973262001</v>
      </c>
      <c r="O53" s="24">
        <v>33743007.616216198</v>
      </c>
      <c r="P53" s="24">
        <v>29350858.925925899</v>
      </c>
      <c r="Q53" s="24">
        <v>28548592.7197452</v>
      </c>
      <c r="R53" s="24">
        <v>30332094.298013199</v>
      </c>
      <c r="S53" s="24">
        <v>33300525.269230802</v>
      </c>
      <c r="T53" s="24">
        <v>45127992.013422802</v>
      </c>
      <c r="U53" s="24">
        <v>44030419.231788099</v>
      </c>
      <c r="V53" s="24">
        <v>53563043.32</v>
      </c>
      <c r="W53" s="24">
        <v>57857954.178082198</v>
      </c>
      <c r="X53" s="24">
        <v>60539575.106666699</v>
      </c>
      <c r="Y53" s="24">
        <v>70427271.993421003</v>
      </c>
      <c r="Z53" s="19">
        <v>74401471.496644303</v>
      </c>
      <c r="AA53" s="19">
        <v>74821903.096153796</v>
      </c>
      <c r="AB53" s="19">
        <v>80790075.398692802</v>
      </c>
    </row>
    <row r="54" spans="1:28" s="14" customFormat="1" ht="12.75" customHeight="1" x14ac:dyDescent="0.2">
      <c r="A54" s="22" t="s">
        <v>39</v>
      </c>
      <c r="B54" s="24"/>
      <c r="C54" s="24"/>
      <c r="D54" s="24"/>
      <c r="E54" s="24"/>
      <c r="F54" s="24"/>
      <c r="G54" s="24">
        <v>61902170.234200701</v>
      </c>
      <c r="H54" s="24">
        <v>64806967.719367601</v>
      </c>
      <c r="I54" s="24">
        <v>82195587.583710402</v>
      </c>
      <c r="J54" s="24">
        <v>92609488.5046729</v>
      </c>
      <c r="K54" s="24">
        <v>98134115.638613895</v>
      </c>
      <c r="L54" s="24">
        <v>115326827.994652</v>
      </c>
      <c r="M54" s="24">
        <v>124502509.59893</v>
      </c>
      <c r="N54" s="24">
        <v>127357322.342246</v>
      </c>
      <c r="O54" s="24">
        <v>141053730.96216199</v>
      </c>
      <c r="P54" s="24">
        <v>153116106.882716</v>
      </c>
      <c r="Q54" s="24">
        <v>158609101.00636899</v>
      </c>
      <c r="R54" s="24">
        <v>181751924.78807899</v>
      </c>
      <c r="S54" s="24">
        <v>191976648.07692301</v>
      </c>
      <c r="T54" s="24">
        <v>212741327.56375799</v>
      </c>
      <c r="U54" s="24">
        <v>206272826.403974</v>
      </c>
      <c r="V54" s="24">
        <v>261881427.55333301</v>
      </c>
      <c r="W54" s="24">
        <v>263498121.10273999</v>
      </c>
      <c r="X54" s="24">
        <v>290774110.20666701</v>
      </c>
      <c r="Y54" s="24">
        <v>329124654.32894701</v>
      </c>
      <c r="Z54" s="24">
        <v>337133048.20805401</v>
      </c>
      <c r="AA54" s="24">
        <v>338003206.115385</v>
      </c>
      <c r="AB54" s="24">
        <v>370353655.65359497</v>
      </c>
    </row>
    <row r="55" spans="1:28" ht="11.25" customHeight="1" x14ac:dyDescent="0.2">
      <c r="A55" s="6"/>
      <c r="B55" s="23"/>
      <c r="C55" s="23"/>
      <c r="D55" s="23"/>
      <c r="E55" s="23"/>
      <c r="F55" s="23"/>
      <c r="G55" s="23"/>
      <c r="H55" s="23"/>
      <c r="I55" s="23"/>
      <c r="J55" s="23"/>
      <c r="K55" s="23"/>
      <c r="L55" s="23"/>
      <c r="M55" s="23"/>
      <c r="N55" s="23"/>
      <c r="O55" s="6"/>
      <c r="P55" s="6"/>
      <c r="Q55" s="6"/>
      <c r="R55" s="6"/>
      <c r="S55" s="6"/>
      <c r="T55" s="6"/>
      <c r="U55" s="6"/>
      <c r="V55" s="6"/>
      <c r="W55" s="6"/>
      <c r="X55" s="6"/>
      <c r="Z55" s="23"/>
      <c r="AA55" s="23"/>
      <c r="AB55" s="23"/>
    </row>
    <row r="56" spans="1:28" ht="12.75" customHeight="1" x14ac:dyDescent="0.2">
      <c r="A56" s="6" t="s">
        <v>47</v>
      </c>
      <c r="B56" s="23"/>
      <c r="C56" s="23"/>
      <c r="D56" s="23"/>
      <c r="E56" s="23"/>
      <c r="F56" s="23"/>
      <c r="G56" s="23">
        <v>9069005.1524163596</v>
      </c>
      <c r="H56" s="23">
        <v>8848582.7233201601</v>
      </c>
      <c r="I56" s="23">
        <v>13547709.248868801</v>
      </c>
      <c r="J56" s="23">
        <v>20561666.859813102</v>
      </c>
      <c r="K56" s="23">
        <v>21253417.970297001</v>
      </c>
      <c r="L56" s="23">
        <v>24811751.459892999</v>
      </c>
      <c r="M56" s="23">
        <v>28824589.727272701</v>
      </c>
      <c r="N56" s="23">
        <v>33075471.4705882</v>
      </c>
      <c r="O56" s="23">
        <v>38630766.216216199</v>
      </c>
      <c r="P56" s="23">
        <v>46437206.685185201</v>
      </c>
      <c r="Q56" s="23">
        <v>42765268.700636901</v>
      </c>
      <c r="R56" s="23">
        <v>49500063.556291401</v>
      </c>
      <c r="S56" s="23">
        <v>53246358.032051302</v>
      </c>
      <c r="T56" s="23">
        <v>65242769.651006699</v>
      </c>
      <c r="U56" s="23">
        <v>59607245.125827797</v>
      </c>
      <c r="V56" s="23">
        <v>75919573.673333302</v>
      </c>
      <c r="W56" s="23">
        <v>79116642.506849304</v>
      </c>
      <c r="X56" s="23">
        <v>100707329.58</v>
      </c>
      <c r="Y56" s="23">
        <v>109069174.598684</v>
      </c>
      <c r="Z56" s="23">
        <v>117510693.295302</v>
      </c>
      <c r="AA56" s="23">
        <v>115399099.26923101</v>
      </c>
      <c r="AB56" s="23">
        <v>123613552.63398699</v>
      </c>
    </row>
    <row r="57" spans="1:28" s="14" customFormat="1" ht="12.75" customHeight="1" x14ac:dyDescent="0.2">
      <c r="A57" s="6" t="s">
        <v>40</v>
      </c>
      <c r="B57" s="23"/>
      <c r="C57" s="23"/>
      <c r="D57" s="23"/>
      <c r="E57" s="23"/>
      <c r="F57" s="23"/>
      <c r="G57" s="23">
        <v>45497793.918215603</v>
      </c>
      <c r="H57" s="23">
        <v>47017925.106719397</v>
      </c>
      <c r="I57" s="23">
        <v>57339230.099547498</v>
      </c>
      <c r="J57" s="23">
        <v>62048503.682242997</v>
      </c>
      <c r="K57" s="23">
        <v>64674147.306930698</v>
      </c>
      <c r="L57" s="23">
        <v>76039908.213903695</v>
      </c>
      <c r="M57" s="23">
        <v>80842771.967914402</v>
      </c>
      <c r="N57" s="23">
        <v>77554610.582887694</v>
      </c>
      <c r="O57" s="23">
        <v>82395168.340540498</v>
      </c>
      <c r="P57" s="23">
        <v>90021092.277777806</v>
      </c>
      <c r="Q57" s="23">
        <v>96526247.968152896</v>
      </c>
      <c r="R57" s="23">
        <v>113515129.874172</v>
      </c>
      <c r="S57" s="23">
        <v>117032654.160256</v>
      </c>
      <c r="T57" s="23">
        <v>120011694.82550301</v>
      </c>
      <c r="U57" s="23">
        <v>119617008.258278</v>
      </c>
      <c r="V57" s="23">
        <v>153755898.79333299</v>
      </c>
      <c r="W57" s="23">
        <v>152167706.54794499</v>
      </c>
      <c r="X57" s="23">
        <v>160592228.93333301</v>
      </c>
      <c r="Y57" s="23">
        <v>180254032.66447401</v>
      </c>
      <c r="Z57" s="23">
        <v>174024866.10738301</v>
      </c>
      <c r="AA57" s="23">
        <v>175311053.05128199</v>
      </c>
      <c r="AB57" s="23">
        <v>200193107.45751601</v>
      </c>
    </row>
    <row r="58" spans="1:28" ht="12.75" customHeight="1" x14ac:dyDescent="0.2">
      <c r="A58" s="6" t="s">
        <v>41</v>
      </c>
      <c r="B58" s="23"/>
      <c r="C58" s="23"/>
      <c r="D58" s="23"/>
      <c r="E58" s="23"/>
      <c r="F58" s="23"/>
      <c r="G58" s="23">
        <v>7335371.1635687696</v>
      </c>
      <c r="H58" s="23">
        <v>8940459.8893280607</v>
      </c>
      <c r="I58" s="23">
        <v>11308648.2352941</v>
      </c>
      <c r="J58" s="23">
        <v>9999317.9626168199</v>
      </c>
      <c r="K58" s="23">
        <v>12206550.3613861</v>
      </c>
      <c r="L58" s="23">
        <v>14475168.320855601</v>
      </c>
      <c r="M58" s="23">
        <v>14835147.903743301</v>
      </c>
      <c r="N58" s="23">
        <v>16727240.2887701</v>
      </c>
      <c r="O58" s="23">
        <v>20027796.405405398</v>
      </c>
      <c r="P58" s="23">
        <v>16657807.919753101</v>
      </c>
      <c r="Q58" s="23">
        <v>19317584.337579601</v>
      </c>
      <c r="R58" s="23">
        <v>18736731.357615899</v>
      </c>
      <c r="S58" s="23">
        <v>21697635.884615399</v>
      </c>
      <c r="T58" s="23">
        <v>27486863.087248299</v>
      </c>
      <c r="U58" s="23">
        <v>27048573.019867599</v>
      </c>
      <c r="V58" s="23">
        <v>32205955.086666699</v>
      </c>
      <c r="W58" s="23">
        <v>32213772.047945201</v>
      </c>
      <c r="X58" s="23">
        <v>29474551.693333302</v>
      </c>
      <c r="Y58" s="23">
        <v>39801447.065789498</v>
      </c>
      <c r="Z58" s="23">
        <v>45597488.805369101</v>
      </c>
      <c r="AA58" s="23">
        <v>47293053.7948718</v>
      </c>
      <c r="AB58" s="23">
        <v>46546995.5620915</v>
      </c>
    </row>
    <row r="59" spans="1:28" s="14" customFormat="1" ht="12.75" customHeight="1" x14ac:dyDescent="0.2">
      <c r="A59" s="22" t="s">
        <v>42</v>
      </c>
      <c r="B59" s="24"/>
      <c r="C59" s="24"/>
      <c r="D59" s="24"/>
      <c r="E59" s="24"/>
      <c r="F59" s="24"/>
      <c r="G59" s="24">
        <f t="shared" ref="G59:M59" si="28">SUM(G56:G58)</f>
        <v>61902170.234200738</v>
      </c>
      <c r="H59" s="24">
        <f t="shared" si="28"/>
        <v>64806967.719367623</v>
      </c>
      <c r="I59" s="24">
        <f t="shared" si="28"/>
        <v>82195587.583710402</v>
      </c>
      <c r="J59" s="24">
        <f t="shared" si="28"/>
        <v>92609488.504672915</v>
      </c>
      <c r="K59" s="24">
        <f t="shared" si="28"/>
        <v>98134115.638613805</v>
      </c>
      <c r="L59" s="24">
        <f t="shared" si="28"/>
        <v>115326827.9946523</v>
      </c>
      <c r="M59" s="24">
        <f t="shared" si="28"/>
        <v>124502509.5989304</v>
      </c>
      <c r="N59" s="24">
        <f t="shared" ref="N59:P59" si="29">SUM(N56:N58)</f>
        <v>127357322.34224598</v>
      </c>
      <c r="O59" s="24">
        <f t="shared" si="29"/>
        <v>141053730.96216211</v>
      </c>
      <c r="P59" s="24">
        <f t="shared" si="29"/>
        <v>153116106.88271612</v>
      </c>
      <c r="Q59" s="24">
        <f t="shared" ref="Q59:R59" si="30">SUM(Q56:Q58)</f>
        <v>158609101.00636941</v>
      </c>
      <c r="R59" s="24">
        <f t="shared" si="30"/>
        <v>181751924.78807929</v>
      </c>
      <c r="S59" s="24">
        <f t="shared" ref="S59:T59" si="31">SUM(S56:S58)</f>
        <v>191976648.07692268</v>
      </c>
      <c r="T59" s="24">
        <f t="shared" si="31"/>
        <v>212741327.56375799</v>
      </c>
      <c r="U59" s="24">
        <f t="shared" ref="U59:V59" si="32">SUM(U56:U58)</f>
        <v>206272826.4039734</v>
      </c>
      <c r="V59" s="24">
        <f t="shared" si="32"/>
        <v>261881427.55333298</v>
      </c>
      <c r="W59" s="24">
        <f t="shared" ref="W59:X59" si="33">SUM(W56:W58)</f>
        <v>263498121.10273951</v>
      </c>
      <c r="X59" s="24">
        <f t="shared" si="33"/>
        <v>290774110.20666635</v>
      </c>
      <c r="Y59" s="24">
        <f t="shared" ref="Y59:Z59" si="34">SUM(Y56:Y58)</f>
        <v>329124654.32894754</v>
      </c>
      <c r="Z59" s="24">
        <f t="shared" si="34"/>
        <v>337133048.20805413</v>
      </c>
      <c r="AA59" s="24">
        <f>SUM(AA56:AA58)</f>
        <v>338003206.11538482</v>
      </c>
      <c r="AB59" s="24">
        <f>SUM(AB56:AB58)</f>
        <v>370353655.65359449</v>
      </c>
    </row>
    <row r="60" spans="1:28" s="22" customFormat="1" ht="11.25" customHeight="1" x14ac:dyDescent="0.2">
      <c r="B60" s="32"/>
      <c r="C60" s="32"/>
      <c r="D60" s="32"/>
      <c r="E60" s="32"/>
      <c r="F60" s="32"/>
      <c r="G60" s="32"/>
      <c r="H60" s="32"/>
      <c r="I60" s="32"/>
      <c r="J60" s="32"/>
      <c r="K60" s="32"/>
      <c r="L60" s="32"/>
      <c r="M60" s="32"/>
      <c r="N60" s="32"/>
    </row>
    <row r="61" spans="1:28" s="22" customFormat="1" ht="12" x14ac:dyDescent="0.2">
      <c r="B61" s="32"/>
      <c r="C61" s="32"/>
      <c r="D61" s="32"/>
      <c r="E61" s="32"/>
      <c r="F61" s="32"/>
      <c r="G61" s="32"/>
      <c r="H61" s="32"/>
      <c r="I61" s="32"/>
      <c r="J61" s="32"/>
      <c r="K61" s="32"/>
      <c r="L61" s="32"/>
      <c r="M61" s="32"/>
      <c r="N61" s="32"/>
    </row>
    <row r="62" spans="1:28" s="14" customFormat="1" ht="15" customHeight="1" x14ac:dyDescent="0.2">
      <c r="A62" s="30" t="s">
        <v>91</v>
      </c>
      <c r="B62" s="32"/>
      <c r="C62" s="32"/>
      <c r="D62" s="32"/>
      <c r="E62" s="32"/>
      <c r="F62" s="32"/>
      <c r="G62" s="32"/>
      <c r="H62" s="32"/>
      <c r="I62" s="32"/>
      <c r="J62" s="32"/>
      <c r="K62" s="32"/>
      <c r="L62" s="32"/>
      <c r="M62" s="32"/>
      <c r="N62" s="32"/>
      <c r="O62" s="22"/>
      <c r="P62" s="22"/>
      <c r="Q62" s="22"/>
      <c r="R62" s="22"/>
      <c r="S62" s="22"/>
      <c r="T62" s="22"/>
      <c r="U62" s="22"/>
      <c r="V62" s="22"/>
      <c r="W62" s="22"/>
      <c r="X62" s="22"/>
      <c r="Z62" s="22"/>
      <c r="AA62" s="22"/>
      <c r="AB62" s="22"/>
    </row>
    <row r="63" spans="1:28" s="14" customFormat="1" ht="12.75" customHeight="1" x14ac:dyDescent="0.2">
      <c r="A63" s="31" t="s">
        <v>45</v>
      </c>
      <c r="B63" s="32"/>
      <c r="C63" s="32"/>
      <c r="D63" s="32"/>
      <c r="E63" s="32"/>
      <c r="F63" s="32"/>
      <c r="G63" s="31">
        <f>(G45+G42)*100/G59</f>
        <v>2.4008105784957099</v>
      </c>
      <c r="H63" s="31">
        <f t="shared" ref="H63:M63" si="35">(H45+H42)*100/H59</f>
        <v>4.9755826061818365</v>
      </c>
      <c r="I63" s="31">
        <f t="shared" si="35"/>
        <v>7.2513599993501847</v>
      </c>
      <c r="J63" s="31">
        <f t="shared" si="35"/>
        <v>7.8258639848885077</v>
      </c>
      <c r="K63" s="31">
        <f>(K45+K42)*100/K59</f>
        <v>7.6630049193126331</v>
      </c>
      <c r="L63" s="31">
        <f t="shared" si="35"/>
        <v>6.4072731339257354</v>
      </c>
      <c r="M63" s="31">
        <f t="shared" si="35"/>
        <v>6.9057023339742942</v>
      </c>
      <c r="N63" s="31">
        <f t="shared" ref="N63:O63" si="36">(N45+N42)*100/N59</f>
        <v>8.4730282693405545</v>
      </c>
      <c r="O63" s="31">
        <f t="shared" si="36"/>
        <v>11.04909632598531</v>
      </c>
      <c r="P63" s="31">
        <f t="shared" ref="P63:Q63" si="37">(P45+P42)*100/P59</f>
        <v>6.4624792984424362</v>
      </c>
      <c r="Q63" s="31">
        <f t="shared" si="37"/>
        <v>5.5958968144058865</v>
      </c>
      <c r="R63" s="31">
        <f t="shared" ref="R63:S63" si="38">(R45+R42)*100/R59</f>
        <v>5.7589404776688173</v>
      </c>
      <c r="S63" s="31">
        <f t="shared" si="38"/>
        <v>8.0014041371237781</v>
      </c>
      <c r="T63" s="31">
        <f t="shared" ref="T63:U63" si="39">(T45+T42)*100/T59</f>
        <v>9.8804945687559016</v>
      </c>
      <c r="U63" s="31">
        <f t="shared" si="39"/>
        <v>9.3407195706751054</v>
      </c>
      <c r="V63" s="31">
        <f t="shared" ref="V63:W63" si="40">(V45+V42)*100/V59</f>
        <v>7.8365428246417101</v>
      </c>
      <c r="W63" s="31">
        <f t="shared" si="40"/>
        <v>8.6109941035921054</v>
      </c>
      <c r="X63" s="31">
        <f t="shared" ref="X63:Z63" si="41">(X45+X42)*100/X59</f>
        <v>8.1730870158198368</v>
      </c>
      <c r="Y63" s="31">
        <f t="shared" si="41"/>
        <v>6.994422062104916</v>
      </c>
      <c r="Z63" s="31">
        <f t="shared" si="41"/>
        <v>7.6185952337816643</v>
      </c>
      <c r="AA63" s="31">
        <f t="shared" ref="AA63:AB63" si="42">(AA45+AA42)*100/AA59</f>
        <v>6.8526151254956842</v>
      </c>
      <c r="AB63" s="31">
        <f t="shared" si="42"/>
        <v>8.5892492387799031</v>
      </c>
    </row>
    <row r="64" spans="1:28" s="14" customFormat="1" ht="12.75" customHeight="1" x14ac:dyDescent="0.2">
      <c r="A64" s="31" t="s">
        <v>53</v>
      </c>
      <c r="B64" s="31">
        <f t="shared" ref="B64:P64" si="43">(B38/B14)*100</f>
        <v>15.826131205064883</v>
      </c>
      <c r="C64" s="31">
        <f t="shared" si="43"/>
        <v>11.577400548695902</v>
      </c>
      <c r="D64" s="31">
        <f t="shared" si="43"/>
        <v>5.7139824332345697</v>
      </c>
      <c r="E64" s="31">
        <f t="shared" si="43"/>
        <v>15.451557630218121</v>
      </c>
      <c r="F64" s="31">
        <f t="shared" si="43"/>
        <v>14.355723886243913</v>
      </c>
      <c r="G64" s="31">
        <f t="shared" si="43"/>
        <v>5.1209683669279835</v>
      </c>
      <c r="H64" s="31">
        <f t="shared" si="43"/>
        <v>10.678433821949602</v>
      </c>
      <c r="I64" s="31">
        <f t="shared" si="43"/>
        <v>16.461124969557673</v>
      </c>
      <c r="J64" s="31">
        <f t="shared" si="43"/>
        <v>18.255583917815628</v>
      </c>
      <c r="K64" s="31">
        <f t="shared" si="43"/>
        <v>15.47829763991286</v>
      </c>
      <c r="L64" s="31">
        <f t="shared" si="43"/>
        <v>14.277893296023159</v>
      </c>
      <c r="M64" s="31">
        <f t="shared" si="43"/>
        <v>14.988591866713975</v>
      </c>
      <c r="N64" s="31">
        <f t="shared" si="43"/>
        <v>20.333176677183541</v>
      </c>
      <c r="O64" s="31">
        <f t="shared" si="43"/>
        <v>26.290886563550302</v>
      </c>
      <c r="P64" s="31">
        <f t="shared" si="43"/>
        <v>16.766315906092395</v>
      </c>
      <c r="Q64" s="31">
        <f t="shared" ref="Q64:R64" si="44">(Q38/Q14)*100</f>
        <v>16.211289450765957</v>
      </c>
      <c r="R64" s="31">
        <f t="shared" si="44"/>
        <v>16.31573921749699</v>
      </c>
      <c r="S64" s="31">
        <f t="shared" ref="S64:T64" si="45">(S38/S14)*100</f>
        <v>21.257950867927153</v>
      </c>
      <c r="T64" s="31">
        <f t="shared" si="45"/>
        <v>25.59532833303642</v>
      </c>
      <c r="U64" s="31">
        <f t="shared" ref="U64:V64" si="46">(U38/U14)*100</f>
        <v>22.61646369852857</v>
      </c>
      <c r="V64" s="31">
        <f t="shared" si="46"/>
        <v>22.82295797740823</v>
      </c>
      <c r="W64" s="31">
        <f t="shared" ref="W64:X64" si="47">(W38/W14)*100</f>
        <v>23.898766556955529</v>
      </c>
      <c r="X64" s="31">
        <f t="shared" si="47"/>
        <v>24.399710202574724</v>
      </c>
      <c r="Y64" s="31">
        <f t="shared" ref="Y64:Z64" si="48">(Y38/Y14)*100</f>
        <v>21.687978361868122</v>
      </c>
      <c r="Z64" s="31">
        <f t="shared" si="48"/>
        <v>19.695172961985911</v>
      </c>
      <c r="AA64" s="31">
        <f t="shared" ref="AA64:AB64" si="49">(AA38/AA14)*100</f>
        <v>17.180385723589779</v>
      </c>
      <c r="AB64" s="31">
        <f t="shared" si="49"/>
        <v>22.513662482633848</v>
      </c>
    </row>
    <row r="65" spans="1:28" s="14" customFormat="1" ht="12.75" customHeight="1" x14ac:dyDescent="0.2">
      <c r="A65" s="31" t="s">
        <v>92</v>
      </c>
      <c r="B65" s="32"/>
      <c r="C65" s="32"/>
      <c r="D65" s="32"/>
      <c r="E65" s="32"/>
      <c r="F65" s="32"/>
      <c r="G65" s="33">
        <f>IF(G56&gt;0,(G45/G56)*100," ")</f>
        <v>-16.74785758071609</v>
      </c>
      <c r="H65" s="33">
        <f t="shared" ref="H65:M65" si="50">IF(H56&gt;0,(H45/H56)*100," ")</f>
        <v>12.289624931601004</v>
      </c>
      <c r="I65" s="33">
        <f t="shared" si="50"/>
        <v>28.147375992379637</v>
      </c>
      <c r="J65" s="33">
        <f t="shared" si="50"/>
        <v>22.328982479662464</v>
      </c>
      <c r="K65" s="33">
        <f t="shared" si="50"/>
        <v>18.850512018867231</v>
      </c>
      <c r="L65" s="33">
        <f>IF(L56&gt;0,(L45/L56)*100," ")</f>
        <v>-2.7101589105273485</v>
      </c>
      <c r="M65" s="33">
        <f t="shared" si="50"/>
        <v>15.622260785482936</v>
      </c>
      <c r="N65" s="33">
        <f t="shared" ref="N65:O65" si="51">IF(N56&gt;0,(N45/N56)*100," ")</f>
        <v>19.61532774962572</v>
      </c>
      <c r="O65" s="33">
        <f t="shared" si="51"/>
        <v>28.654450935287805</v>
      </c>
      <c r="P65" s="33">
        <f t="shared" ref="P65:Q65" si="52">IF(P56&gt;0,(P45/P56)*100," ")</f>
        <v>11.820492507763593</v>
      </c>
      <c r="Q65" s="33">
        <f t="shared" si="52"/>
        <v>9.0222132345133801</v>
      </c>
      <c r="R65" s="33">
        <f t="shared" ref="R65:S65" si="53">IF(R56&gt;0,(R45/R56)*100," ")</f>
        <v>8.8067245410213566</v>
      </c>
      <c r="S65" s="33">
        <f t="shared" si="53"/>
        <v>15.168458542700774</v>
      </c>
      <c r="T65" s="33">
        <f t="shared" ref="T65:U65" si="54">IF(T56&gt;0,(T45/T56)*100," ")</f>
        <v>25.413868633267491</v>
      </c>
      <c r="U65" s="33">
        <f t="shared" si="54"/>
        <v>23.138405935815825</v>
      </c>
      <c r="V65" s="33">
        <f t="shared" ref="V65:W65" si="55">IF(V56&gt;0,(V45/V56)*100," ")</f>
        <v>20.270019954997021</v>
      </c>
      <c r="W65" s="33">
        <f t="shared" si="55"/>
        <v>22.307380694849897</v>
      </c>
      <c r="X65" s="33">
        <f t="shared" ref="X65:Z65" si="56">IF(X56&gt;0,(X45/X56)*100," ")</f>
        <v>18.420468166550219</v>
      </c>
      <c r="Y65" s="33">
        <f t="shared" si="56"/>
        <v>16.741012359527137</v>
      </c>
      <c r="Z65" s="33">
        <f t="shared" si="56"/>
        <v>16.205616208795401</v>
      </c>
      <c r="AA65" s="33">
        <f>IF(AA56&gt;0,(AA45/AA56)*100," ")</f>
        <v>11.704410413807418</v>
      </c>
      <c r="AB65" s="33">
        <f>IF(AB56&gt;0,(AB45/AB56)*100," ")</f>
        <v>16.293643492959518</v>
      </c>
    </row>
    <row r="66" spans="1:28" s="14" customFormat="1" ht="12.75" customHeight="1" x14ac:dyDescent="0.2">
      <c r="A66" s="31" t="s">
        <v>93</v>
      </c>
      <c r="B66" s="32"/>
      <c r="C66" s="32"/>
      <c r="D66" s="32"/>
      <c r="E66" s="32"/>
      <c r="F66" s="32"/>
      <c r="G66" s="31">
        <f>(G53/G58)*100</f>
        <v>124.88923807472096</v>
      </c>
      <c r="H66" s="31">
        <f t="shared" ref="H66:M66" si="57">(H53/H58)*100</f>
        <v>104.448928587713</v>
      </c>
      <c r="I66" s="31">
        <f t="shared" si="57"/>
        <v>135.27406730713963</v>
      </c>
      <c r="J66" s="31">
        <f t="shared" si="57"/>
        <v>179.86301704977396</v>
      </c>
      <c r="K66" s="31">
        <f t="shared" si="57"/>
        <v>157.92563003989767</v>
      </c>
      <c r="L66" s="31">
        <f t="shared" si="57"/>
        <v>136.38020451883028</v>
      </c>
      <c r="M66" s="31">
        <f t="shared" si="57"/>
        <v>154.31755116807921</v>
      </c>
      <c r="N66" s="31">
        <f t="shared" ref="N66:O66" si="58">(N53/N58)*100</f>
        <v>162.00171998159573</v>
      </c>
      <c r="O66" s="31">
        <f t="shared" si="58"/>
        <v>168.48087993898886</v>
      </c>
      <c r="P66" s="31">
        <f t="shared" ref="P66:Q66" si="59">(P53/P58)*100</f>
        <v>176.19880759413232</v>
      </c>
      <c r="Q66" s="31">
        <f t="shared" si="59"/>
        <v>147.78552132011657</v>
      </c>
      <c r="R66" s="31">
        <f t="shared" ref="R66:S66" si="60">(R53/R58)*100</f>
        <v>161.88572979504318</v>
      </c>
      <c r="S66" s="31">
        <f t="shared" si="60"/>
        <v>153.47536222986565</v>
      </c>
      <c r="T66" s="31">
        <f t="shared" ref="T66:U66" si="61">(T53/T58)*100</f>
        <v>164.18021900199506</v>
      </c>
      <c r="U66" s="31">
        <f t="shared" si="61"/>
        <v>162.78278044260253</v>
      </c>
      <c r="V66" s="31">
        <f t="shared" ref="V66:W66" si="62">(V53/V58)*100</f>
        <v>166.31409680557854</v>
      </c>
      <c r="W66" s="31">
        <f t="shared" si="62"/>
        <v>179.60626930608936</v>
      </c>
      <c r="X66" s="31">
        <f t="shared" ref="X66:Z66" si="63">(X53/X58)*100</f>
        <v>205.39608451571408</v>
      </c>
      <c r="Y66" s="31">
        <f t="shared" si="63"/>
        <v>176.94651120852157</v>
      </c>
      <c r="Z66" s="31">
        <f t="shared" si="63"/>
        <v>163.17010749040094</v>
      </c>
      <c r="AA66" s="31">
        <f t="shared" ref="AA66:AB66" si="64">(AA53/AA58)*100</f>
        <v>158.20907531301577</v>
      </c>
      <c r="AB66" s="31">
        <f t="shared" si="64"/>
        <v>173.56668120700218</v>
      </c>
    </row>
    <row r="67" spans="1:28" s="14" customFormat="1" ht="12.75" customHeight="1" x14ac:dyDescent="0.2">
      <c r="A67" s="31" t="s">
        <v>94</v>
      </c>
      <c r="B67" s="32"/>
      <c r="C67" s="32"/>
      <c r="D67" s="32"/>
      <c r="E67" s="32"/>
      <c r="F67" s="32"/>
      <c r="G67" s="31">
        <f>(G56/G$59)*100</f>
        <v>14.650544751669733</v>
      </c>
      <c r="H67" s="31">
        <f t="shared" ref="H67:M67" si="65">(H56/H$59)*100</f>
        <v>13.653752111404147</v>
      </c>
      <c r="I67" s="31">
        <f t="shared" si="65"/>
        <v>16.482282865940238</v>
      </c>
      <c r="J67" s="31">
        <f t="shared" si="65"/>
        <v>22.20254877962704</v>
      </c>
      <c r="K67" s="31">
        <f t="shared" si="65"/>
        <v>21.657522291803492</v>
      </c>
      <c r="L67" s="31">
        <f t="shared" si="65"/>
        <v>21.514292807085198</v>
      </c>
      <c r="M67" s="31">
        <f t="shared" si="65"/>
        <v>23.151814224570725</v>
      </c>
      <c r="N67" s="31">
        <f t="shared" ref="N67:O67" si="66">(N56/N$59)*100</f>
        <v>25.970608412844008</v>
      </c>
      <c r="O67" s="31">
        <f t="shared" si="66"/>
        <v>27.387270051423858</v>
      </c>
      <c r="P67" s="31">
        <f t="shared" ref="P67:Q67" si="67">(P56/P$59)*100</f>
        <v>30.328100439985178</v>
      </c>
      <c r="Q67" s="31">
        <f t="shared" si="67"/>
        <v>26.962682739699495</v>
      </c>
      <c r="R67" s="31">
        <f t="shared" ref="R67:S67" si="68">(R56/R$59)*100</f>
        <v>27.234959747473329</v>
      </c>
      <c r="S67" s="31">
        <f t="shared" si="68"/>
        <v>27.735851503520436</v>
      </c>
      <c r="T67" s="31">
        <f t="shared" ref="T67:U67" si="69">(T56/T$59)*100</f>
        <v>30.667651837160609</v>
      </c>
      <c r="U67" s="31">
        <f t="shared" si="69"/>
        <v>28.897284322410194</v>
      </c>
      <c r="V67" s="31">
        <f t="shared" ref="V67:W67" si="70">(V56/V$59)*100</f>
        <v>28.990056447539423</v>
      </c>
      <c r="W67" s="31">
        <f t="shared" si="70"/>
        <v>30.025505372010318</v>
      </c>
      <c r="X67" s="31">
        <f t="shared" ref="X67:Z67" si="71">(X56/X$59)*100</f>
        <v>34.634214685902656</v>
      </c>
      <c r="Y67" s="31">
        <f t="shared" si="71"/>
        <v>33.139168750838557</v>
      </c>
      <c r="Z67" s="31">
        <f t="shared" si="71"/>
        <v>34.855880762773189</v>
      </c>
      <c r="AA67" s="31">
        <f>(AA56/AA$59)*100</f>
        <v>34.141421495817703</v>
      </c>
      <c r="AB67" s="31">
        <f>(AB56/AB$59)*100</f>
        <v>33.377165513821019</v>
      </c>
    </row>
    <row r="68" spans="1:28" s="14" customFormat="1" ht="12.75" customHeight="1" x14ac:dyDescent="0.2">
      <c r="A68" s="31" t="s">
        <v>95</v>
      </c>
      <c r="B68" s="32"/>
      <c r="C68" s="32"/>
      <c r="D68" s="32"/>
      <c r="E68" s="32"/>
      <c r="F68" s="32"/>
      <c r="G68" s="31">
        <f t="shared" ref="G68:M69" si="72">(G57/G$59)*100</f>
        <v>73.499513419447496</v>
      </c>
      <c r="H68" s="31">
        <f t="shared" si="72"/>
        <v>72.550725271270551</v>
      </c>
      <c r="I68" s="31">
        <f t="shared" si="72"/>
        <v>69.759499001271251</v>
      </c>
      <c r="J68" s="31">
        <f t="shared" si="72"/>
        <v>67.00015806599788</v>
      </c>
      <c r="K68" s="31">
        <f t="shared" si="72"/>
        <v>65.903836689269269</v>
      </c>
      <c r="L68" s="31">
        <f t="shared" si="72"/>
        <v>65.934275255909796</v>
      </c>
      <c r="M68" s="31">
        <f t="shared" si="72"/>
        <v>64.932644513222655</v>
      </c>
      <c r="N68" s="31">
        <f t="shared" ref="N68:O68" si="73">(N57/N$59)*100</f>
        <v>60.895289847941378</v>
      </c>
      <c r="O68" s="31">
        <f t="shared" si="73"/>
        <v>58.414029730729446</v>
      </c>
      <c r="P68" s="31">
        <f t="shared" ref="P68:Q68" si="74">(P57/P$59)*100</f>
        <v>58.792699285864266</v>
      </c>
      <c r="Q68" s="31">
        <f t="shared" si="74"/>
        <v>60.857950367095647</v>
      </c>
      <c r="R68" s="31">
        <f t="shared" ref="R68:S68" si="75">(R57/R$59)*100</f>
        <v>62.456081280310713</v>
      </c>
      <c r="S68" s="31">
        <f t="shared" si="75"/>
        <v>60.96192184445394</v>
      </c>
      <c r="T68" s="31">
        <f t="shared" ref="T68:U68" si="76">(T57/T$59)*100</f>
        <v>56.412026849618982</v>
      </c>
      <c r="U68" s="31">
        <f t="shared" si="76"/>
        <v>57.989707293783333</v>
      </c>
      <c r="V68" s="31">
        <f t="shared" ref="V68:W68" si="77">(V57/V$59)*100</f>
        <v>58.712028657328176</v>
      </c>
      <c r="W68" s="31">
        <f t="shared" si="77"/>
        <v>57.749067018437628</v>
      </c>
      <c r="X68" s="31">
        <f t="shared" ref="X68:Z68" si="78">(X57/X$59)*100</f>
        <v>55.229204835049728</v>
      </c>
      <c r="Y68" s="31">
        <f t="shared" si="78"/>
        <v>54.767708919282896</v>
      </c>
      <c r="Z68" s="31">
        <f t="shared" si="78"/>
        <v>51.619046851789939</v>
      </c>
      <c r="AA68" s="31">
        <f>(AA57/AA$59)*100</f>
        <v>51.866683475018782</v>
      </c>
      <c r="AB68" s="31">
        <f>(AB57/AB$59)*100</f>
        <v>54.054578482347701</v>
      </c>
    </row>
    <row r="69" spans="1:28" s="14" customFormat="1" ht="12.75" customHeight="1" x14ac:dyDescent="0.2">
      <c r="A69" s="31" t="s">
        <v>96</v>
      </c>
      <c r="B69" s="32"/>
      <c r="C69" s="32"/>
      <c r="D69" s="32"/>
      <c r="E69" s="32"/>
      <c r="F69" s="32"/>
      <c r="G69" s="31">
        <f t="shared" si="72"/>
        <v>11.849941828882764</v>
      </c>
      <c r="H69" s="31">
        <f t="shared" si="72"/>
        <v>13.79552261732529</v>
      </c>
      <c r="I69" s="31">
        <f t="shared" si="72"/>
        <v>13.758218132788503</v>
      </c>
      <c r="J69" s="31">
        <f t="shared" si="72"/>
        <v>10.797293154375074</v>
      </c>
      <c r="K69" s="31">
        <f t="shared" si="72"/>
        <v>12.43864101892723</v>
      </c>
      <c r="L69" s="31">
        <f t="shared" si="72"/>
        <v>12.55143193700499</v>
      </c>
      <c r="M69" s="31">
        <f t="shared" si="72"/>
        <v>11.915541262206613</v>
      </c>
      <c r="N69" s="31">
        <f t="shared" ref="N69:O69" si="79">(N58/N$59)*100</f>
        <v>13.134101739214621</v>
      </c>
      <c r="O69" s="31">
        <f t="shared" si="79"/>
        <v>14.198700217846694</v>
      </c>
      <c r="P69" s="31">
        <f t="shared" ref="P69:Q69" si="80">(P58/P$59)*100</f>
        <v>10.87920027415055</v>
      </c>
      <c r="Q69" s="31">
        <f t="shared" si="80"/>
        <v>12.179366893204852</v>
      </c>
      <c r="R69" s="31">
        <f t="shared" ref="R69:S69" si="81">(R58/R$59)*100</f>
        <v>10.308958972215958</v>
      </c>
      <c r="S69" s="31">
        <f t="shared" si="81"/>
        <v>11.302226652025627</v>
      </c>
      <c r="T69" s="31">
        <f t="shared" ref="T69:U69" si="82">(T58/T$59)*100</f>
        <v>12.920321313220423</v>
      </c>
      <c r="U69" s="31">
        <f t="shared" si="82"/>
        <v>13.113008383806472</v>
      </c>
      <c r="V69" s="31">
        <f t="shared" ref="V69:W69" si="83">(V58/V$59)*100</f>
        <v>12.297914895132399</v>
      </c>
      <c r="W69" s="31">
        <f t="shared" si="83"/>
        <v>12.225427609552046</v>
      </c>
      <c r="X69" s="31">
        <f t="shared" ref="X69:Z69" si="84">(X58/X$59)*100</f>
        <v>10.136580479047602</v>
      </c>
      <c r="Y69" s="31">
        <f t="shared" si="84"/>
        <v>12.093122329878536</v>
      </c>
      <c r="Z69" s="31">
        <f t="shared" si="84"/>
        <v>13.52507238543687</v>
      </c>
      <c r="AA69" s="31">
        <f t="shared" ref="AA69:AB69" si="85">(AA58/AA$59)*100</f>
        <v>13.991895029163503</v>
      </c>
      <c r="AB69" s="31">
        <f t="shared" si="85"/>
        <v>12.568256003831277</v>
      </c>
    </row>
    <row r="70" spans="1:28" s="14" customFormat="1" ht="12.75" customHeight="1" x14ac:dyDescent="0.2">
      <c r="A70" s="31" t="s">
        <v>97</v>
      </c>
      <c r="B70" s="32"/>
      <c r="C70" s="32"/>
      <c r="D70" s="32"/>
      <c r="E70" s="32"/>
      <c r="F70" s="32"/>
      <c r="G70" s="31">
        <f>(G52/(G56+G57))*100</f>
        <v>96.654159628821489</v>
      </c>
      <c r="H70" s="31">
        <f t="shared" ref="H70:M70" si="86">(H52/(H56+H57))*100</f>
        <v>99.288026598871312</v>
      </c>
      <c r="I70" s="31">
        <f t="shared" si="86"/>
        <v>94.372700772932419</v>
      </c>
      <c r="J70" s="31">
        <f t="shared" si="86"/>
        <v>90.33320357899477</v>
      </c>
      <c r="K70" s="31">
        <f t="shared" si="86"/>
        <v>91.771300420117726</v>
      </c>
      <c r="L70" s="31">
        <f t="shared" si="86"/>
        <v>94.778374637953192</v>
      </c>
      <c r="M70" s="31">
        <f t="shared" si="86"/>
        <v>92.652244998951446</v>
      </c>
      <c r="N70" s="31">
        <f t="shared" ref="N70:O70" si="87">(N52/(N56+N57))*100</f>
        <v>90.625355697125215</v>
      </c>
      <c r="O70" s="31">
        <f t="shared" si="87"/>
        <v>88.667543645879647</v>
      </c>
      <c r="P70" s="31">
        <f t="shared" ref="P70:Q70" si="88">(P52/(P56+P57))*100</f>
        <v>90.698219820534248</v>
      </c>
      <c r="Q70" s="31">
        <f t="shared" si="88"/>
        <v>93.372885439882552</v>
      </c>
      <c r="R70" s="31">
        <f t="shared" ref="R70:S70" si="89">(R52/(R56+R57))*100</f>
        <v>92.886943421415751</v>
      </c>
      <c r="S70" s="31">
        <f t="shared" si="89"/>
        <v>93.185954490086303</v>
      </c>
      <c r="T70" s="31">
        <f t="shared" ref="T70:U70" si="90">(T52/(T56+T57))*100</f>
        <v>90.477352879983854</v>
      </c>
      <c r="U70" s="31">
        <f t="shared" si="90"/>
        <v>90.524805716151576</v>
      </c>
      <c r="V70" s="31">
        <f t="shared" ref="V70:W70" si="91">(V52/(V56+V57))*100</f>
        <v>90.701188941090379</v>
      </c>
      <c r="W70" s="31">
        <f t="shared" si="91"/>
        <v>88.912270875682623</v>
      </c>
      <c r="X70" s="31">
        <f t="shared" ref="X70:Z70" si="92">(X52/(X56+X57))*100</f>
        <v>88.111337198547957</v>
      </c>
      <c r="Y70" s="31">
        <f t="shared" si="92"/>
        <v>89.414667002576167</v>
      </c>
      <c r="Z70" s="31">
        <f t="shared" si="92"/>
        <v>90.119907585101686</v>
      </c>
      <c r="AA70" s="31">
        <f>(AA52/(AA56+AA57))*100</f>
        <v>90.530482309771216</v>
      </c>
      <c r="AB70" s="31">
        <f>(AB52/(AB56+AB57))*100</f>
        <v>89.424837701940902</v>
      </c>
    </row>
    <row r="71" spans="1:28" ht="12" x14ac:dyDescent="0.2">
      <c r="A71" s="6"/>
      <c r="B71" s="6"/>
      <c r="C71" s="6"/>
      <c r="D71" s="6"/>
      <c r="E71" s="6"/>
      <c r="F71" s="6"/>
      <c r="G71" s="6"/>
      <c r="H71" s="6"/>
      <c r="I71" s="6"/>
      <c r="J71" s="6"/>
      <c r="K71" s="6"/>
      <c r="L71" s="6"/>
      <c r="M71" s="6"/>
      <c r="N71" s="6"/>
      <c r="O71" s="6"/>
      <c r="P71" s="6"/>
      <c r="Q71" s="6"/>
      <c r="R71" s="6"/>
      <c r="S71" s="6"/>
      <c r="T71" s="6"/>
      <c r="U71" s="6"/>
      <c r="V71" s="6"/>
      <c r="W71" s="6"/>
      <c r="X71" s="6"/>
      <c r="Y71" s="6"/>
      <c r="Z71" s="6"/>
      <c r="AA71" s="6"/>
      <c r="AB71" s="6"/>
    </row>
    <row r="72" spans="1:28" s="14" customFormat="1" ht="12.75" customHeight="1" x14ac:dyDescent="0.2">
      <c r="A72" s="22" t="s">
        <v>43</v>
      </c>
      <c r="B72" s="40">
        <v>293</v>
      </c>
      <c r="C72" s="40">
        <v>299</v>
      </c>
      <c r="D72" s="40">
        <v>289</v>
      </c>
      <c r="E72" s="40">
        <v>283</v>
      </c>
      <c r="F72" s="40">
        <v>285</v>
      </c>
      <c r="G72" s="40">
        <v>292</v>
      </c>
      <c r="H72" s="40">
        <v>287</v>
      </c>
      <c r="I72" s="40">
        <v>270</v>
      </c>
      <c r="J72" s="22">
        <v>259</v>
      </c>
      <c r="K72" s="20">
        <v>260.980198019802</v>
      </c>
      <c r="L72" s="20">
        <v>256.44919786096301</v>
      </c>
      <c r="M72" s="20">
        <v>260.11764705882399</v>
      </c>
      <c r="N72" s="20">
        <v>253.60962566844901</v>
      </c>
      <c r="O72" s="20">
        <v>236.4</v>
      </c>
      <c r="P72" s="20">
        <v>233.030864197531</v>
      </c>
      <c r="Q72" s="20">
        <v>230.79617834394901</v>
      </c>
      <c r="R72" s="20">
        <v>227.860927152318</v>
      </c>
      <c r="S72" s="20">
        <v>248</v>
      </c>
      <c r="T72" s="20">
        <v>230.55033557047</v>
      </c>
      <c r="U72" s="20">
        <v>242.76821192053001</v>
      </c>
      <c r="V72" s="20">
        <v>249.19333333333299</v>
      </c>
      <c r="W72" s="20">
        <v>231.23287671232899</v>
      </c>
      <c r="X72" s="20">
        <v>232.02666666666701</v>
      </c>
      <c r="Y72" s="20">
        <v>246.47368421052599</v>
      </c>
      <c r="Z72" s="20">
        <v>245.959731543624</v>
      </c>
      <c r="AA72" s="20">
        <v>241.814102564103</v>
      </c>
      <c r="AB72" s="20">
        <v>223.37908496732001</v>
      </c>
    </row>
    <row r="73" spans="1:28" ht="12" x14ac:dyDescent="0.2">
      <c r="A73" s="6"/>
      <c r="B73" s="31"/>
      <c r="C73" s="31"/>
      <c r="D73" s="31"/>
      <c r="E73" s="31"/>
      <c r="F73" s="31"/>
      <c r="G73" s="31"/>
      <c r="H73" s="31"/>
      <c r="I73" s="6"/>
      <c r="J73" s="6"/>
      <c r="K73" s="6"/>
      <c r="L73" s="6"/>
      <c r="M73" s="6"/>
      <c r="N73" s="6"/>
      <c r="O73" s="6"/>
      <c r="P73" s="6"/>
      <c r="Q73" s="6"/>
      <c r="R73" s="6"/>
      <c r="S73" s="6"/>
      <c r="T73" s="6"/>
      <c r="U73" s="6"/>
      <c r="V73" s="6"/>
      <c r="W73" s="6"/>
      <c r="X73" s="6"/>
      <c r="Y73" s="6"/>
      <c r="Z73" s="6"/>
      <c r="AA73" s="6"/>
      <c r="AB73" s="6"/>
    </row>
    <row r="74" spans="1:28" s="14" customFormat="1" ht="12.75" customHeight="1" x14ac:dyDescent="0.2">
      <c r="A74" s="22" t="s">
        <v>11</v>
      </c>
      <c r="B74" s="19">
        <v>251</v>
      </c>
      <c r="C74" s="19">
        <v>239</v>
      </c>
      <c r="D74" s="19">
        <v>240</v>
      </c>
      <c r="E74" s="19">
        <v>224</v>
      </c>
      <c r="F74" s="19">
        <v>219</v>
      </c>
      <c r="G74" s="19">
        <v>204</v>
      </c>
      <c r="H74" s="19">
        <v>188</v>
      </c>
      <c r="I74" s="22">
        <v>171</v>
      </c>
      <c r="J74" s="22">
        <v>167</v>
      </c>
      <c r="K74" s="19">
        <v>148</v>
      </c>
      <c r="L74" s="19">
        <v>151</v>
      </c>
      <c r="M74" s="19">
        <v>128</v>
      </c>
      <c r="N74" s="19">
        <v>132</v>
      </c>
      <c r="O74" s="19">
        <v>122</v>
      </c>
      <c r="P74" s="19">
        <v>110</v>
      </c>
      <c r="Q74" s="19">
        <v>113</v>
      </c>
      <c r="R74" s="19">
        <v>119</v>
      </c>
      <c r="S74" s="19">
        <v>115</v>
      </c>
      <c r="T74" s="19">
        <v>117</v>
      </c>
      <c r="U74" s="19">
        <v>109</v>
      </c>
      <c r="V74" s="19">
        <v>114</v>
      </c>
      <c r="W74" s="19">
        <v>111</v>
      </c>
      <c r="X74" s="19">
        <v>113</v>
      </c>
      <c r="Y74" s="19">
        <v>112</v>
      </c>
      <c r="Z74" s="19">
        <v>107</v>
      </c>
      <c r="AA74" s="19">
        <v>110</v>
      </c>
      <c r="AB74" s="19">
        <v>120</v>
      </c>
    </row>
    <row r="75" spans="1:28" s="14" customFormat="1" ht="12.75" customHeight="1" x14ac:dyDescent="0.2">
      <c r="A75" s="22" t="s">
        <v>48</v>
      </c>
      <c r="B75" s="19">
        <v>345</v>
      </c>
      <c r="C75" s="19">
        <v>339</v>
      </c>
      <c r="D75" s="19">
        <v>319</v>
      </c>
      <c r="E75" s="19">
        <v>302</v>
      </c>
      <c r="F75" s="19">
        <v>283</v>
      </c>
      <c r="G75" s="19">
        <v>269</v>
      </c>
      <c r="H75" s="19">
        <v>253</v>
      </c>
      <c r="I75" s="22">
        <v>221</v>
      </c>
      <c r="J75" s="22">
        <v>214</v>
      </c>
      <c r="K75" s="19">
        <v>202</v>
      </c>
      <c r="L75" s="19">
        <v>187</v>
      </c>
      <c r="M75" s="19">
        <v>187</v>
      </c>
      <c r="N75" s="19">
        <v>187</v>
      </c>
      <c r="O75" s="19">
        <v>185</v>
      </c>
      <c r="P75" s="19">
        <v>162</v>
      </c>
      <c r="Q75" s="19">
        <v>157</v>
      </c>
      <c r="R75" s="19">
        <v>151</v>
      </c>
      <c r="S75" s="19">
        <v>156</v>
      </c>
      <c r="T75" s="19">
        <v>149</v>
      </c>
      <c r="U75" s="19">
        <v>151</v>
      </c>
      <c r="V75" s="19">
        <v>150</v>
      </c>
      <c r="W75" s="19">
        <v>146</v>
      </c>
      <c r="X75" s="19">
        <v>150</v>
      </c>
      <c r="Y75" s="19">
        <v>152</v>
      </c>
      <c r="Z75" s="19">
        <v>149</v>
      </c>
      <c r="AA75" s="19">
        <v>156</v>
      </c>
      <c r="AB75" s="19">
        <v>153</v>
      </c>
    </row>
    <row r="76" spans="1:28" ht="12" customHeight="1" x14ac:dyDescent="0.2">
      <c r="A76" s="34"/>
      <c r="B76" s="34"/>
      <c r="C76" s="34"/>
      <c r="D76" s="34"/>
      <c r="E76" s="34"/>
      <c r="F76" s="34"/>
      <c r="G76" s="34"/>
      <c r="H76" s="34"/>
      <c r="I76" s="34"/>
      <c r="J76" s="34"/>
      <c r="K76" s="35"/>
      <c r="L76" s="34"/>
      <c r="M76" s="34"/>
      <c r="N76" s="34"/>
      <c r="O76" s="35"/>
      <c r="P76" s="34"/>
      <c r="Q76" s="34"/>
      <c r="R76" s="34"/>
      <c r="S76" s="34"/>
      <c r="T76" s="34"/>
      <c r="U76" s="34"/>
      <c r="V76" s="34"/>
      <c r="W76" s="34"/>
      <c r="X76" s="34"/>
      <c r="Y76" s="34"/>
      <c r="Z76" s="34"/>
      <c r="AA76" s="34"/>
      <c r="AB76" s="34"/>
    </row>
  </sheetData>
  <phoneticPr fontId="0" type="noConversion"/>
  <pageMargins left="0.55118110236220474" right="0.78740157480314965" top="0.98425196850393704" bottom="0.98425196850393704" header="0.51181102362204722" footer="0.51181102362204722"/>
  <pageSetup paperSize="9" scale="48" fitToWidth="2" orientation="landscape" horizontalDpi="4294967292" verticalDpi="300" r:id="rId1"/>
  <headerFooter alignWithMargins="0">
    <oddHeader>&amp;A</oddHeader>
    <oddFooter>Side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20"/>
  <sheetViews>
    <sheetView workbookViewId="0"/>
  </sheetViews>
  <sheetFormatPr baseColWidth="10" defaultColWidth="11.42578125" defaultRowHeight="12.75" x14ac:dyDescent="0.2"/>
  <cols>
    <col min="1" max="1" width="13" style="42" customWidth="1"/>
    <col min="2" max="2" width="34" style="42" customWidth="1"/>
    <col min="3" max="10" width="13.42578125" style="42" customWidth="1"/>
    <col min="11" max="16384" width="11.42578125" style="42"/>
  </cols>
  <sheetData>
    <row r="1" spans="1:11" s="3" customFormat="1" ht="20.25" x14ac:dyDescent="0.3">
      <c r="A1" s="1" t="s">
        <v>84</v>
      </c>
    </row>
    <row r="2" spans="1:11" s="3" customFormat="1" ht="18" x14ac:dyDescent="0.25">
      <c r="A2" s="37"/>
    </row>
    <row r="3" spans="1:11" s="3" customFormat="1" x14ac:dyDescent="0.2">
      <c r="A3" s="3" t="s">
        <v>49</v>
      </c>
    </row>
    <row r="4" spans="1:11" s="3" customFormat="1" x14ac:dyDescent="0.2">
      <c r="A4" s="3" t="s">
        <v>54</v>
      </c>
    </row>
    <row r="5" spans="1:11" s="3" customFormat="1" x14ac:dyDescent="0.2">
      <c r="A5" s="3" t="s">
        <v>138</v>
      </c>
    </row>
    <row r="6" spans="1:11" s="3" customFormat="1" x14ac:dyDescent="0.2"/>
    <row r="7" spans="1:11" s="3" customFormat="1" x14ac:dyDescent="0.2">
      <c r="A7" s="3" t="s">
        <v>14</v>
      </c>
      <c r="B7" s="3" t="s">
        <v>128</v>
      </c>
    </row>
    <row r="9" spans="1:11" ht="14.25" x14ac:dyDescent="0.2">
      <c r="A9" s="41" t="s">
        <v>15</v>
      </c>
    </row>
    <row r="10" spans="1:11" ht="13.5" thickBot="1" x14ac:dyDescent="0.25">
      <c r="A10" s="43"/>
    </row>
    <row r="11" spans="1:11" ht="141" customHeight="1" x14ac:dyDescent="0.2">
      <c r="A11" s="44">
        <v>1998</v>
      </c>
      <c r="B11" s="45" t="s">
        <v>55</v>
      </c>
      <c r="C11" s="83" t="s">
        <v>121</v>
      </c>
      <c r="D11" s="83"/>
      <c r="E11" s="83"/>
      <c r="F11" s="83"/>
      <c r="G11" s="83"/>
      <c r="H11" s="83"/>
      <c r="I11" s="83"/>
      <c r="J11" s="84"/>
    </row>
    <row r="12" spans="1:11" ht="45" customHeight="1" x14ac:dyDescent="0.2">
      <c r="A12" s="46" t="s">
        <v>56</v>
      </c>
      <c r="B12" s="47" t="s">
        <v>16</v>
      </c>
      <c r="C12" s="85" t="s">
        <v>57</v>
      </c>
      <c r="D12" s="85"/>
      <c r="E12" s="85"/>
      <c r="F12" s="85"/>
      <c r="G12" s="85"/>
      <c r="H12" s="85"/>
      <c r="I12" s="85"/>
      <c r="J12" s="86"/>
    </row>
    <row r="13" spans="1:11" ht="57" customHeight="1" x14ac:dyDescent="0.2">
      <c r="A13" s="48">
        <v>2002</v>
      </c>
      <c r="B13" s="47" t="s">
        <v>16</v>
      </c>
      <c r="C13" s="85" t="s">
        <v>17</v>
      </c>
      <c r="D13" s="85"/>
      <c r="E13" s="85"/>
      <c r="F13" s="85"/>
      <c r="G13" s="85"/>
      <c r="H13" s="85"/>
      <c r="I13" s="85"/>
      <c r="J13" s="86"/>
      <c r="K13" s="49"/>
    </row>
    <row r="14" spans="1:11" ht="123.75" customHeight="1" x14ac:dyDescent="0.2">
      <c r="A14" s="48">
        <v>2003</v>
      </c>
      <c r="B14" s="50" t="s">
        <v>122</v>
      </c>
      <c r="C14" s="85" t="s">
        <v>130</v>
      </c>
      <c r="D14" s="85"/>
      <c r="E14" s="85"/>
      <c r="F14" s="85"/>
      <c r="G14" s="85"/>
      <c r="H14" s="85"/>
      <c r="I14" s="85"/>
      <c r="J14" s="86"/>
      <c r="K14" s="49"/>
    </row>
    <row r="15" spans="1:11" ht="366.75" customHeight="1" x14ac:dyDescent="0.2">
      <c r="A15" s="51">
        <v>2008</v>
      </c>
      <c r="B15" s="50" t="s">
        <v>58</v>
      </c>
      <c r="C15" s="85" t="s">
        <v>123</v>
      </c>
      <c r="D15" s="85"/>
      <c r="E15" s="85"/>
      <c r="F15" s="85"/>
      <c r="G15" s="85"/>
      <c r="H15" s="85"/>
      <c r="I15" s="85"/>
      <c r="J15" s="86"/>
    </row>
    <row r="16" spans="1:11" s="52" customFormat="1" ht="208.5" customHeight="1" x14ac:dyDescent="0.2">
      <c r="A16" s="51">
        <v>2009</v>
      </c>
      <c r="B16" s="50" t="s">
        <v>124</v>
      </c>
      <c r="C16" s="74" t="s">
        <v>125</v>
      </c>
      <c r="D16" s="75"/>
      <c r="E16" s="75"/>
      <c r="F16" s="75"/>
      <c r="G16" s="75"/>
      <c r="H16" s="75"/>
      <c r="I16" s="75"/>
      <c r="J16" s="76"/>
    </row>
    <row r="17" spans="1:10" ht="45" customHeight="1" x14ac:dyDescent="0.2">
      <c r="A17" s="53">
        <v>2011</v>
      </c>
      <c r="B17" s="47" t="s">
        <v>16</v>
      </c>
      <c r="C17" s="74" t="s">
        <v>104</v>
      </c>
      <c r="D17" s="75"/>
      <c r="E17" s="75"/>
      <c r="F17" s="75"/>
      <c r="G17" s="75"/>
      <c r="H17" s="75"/>
      <c r="I17" s="75"/>
      <c r="J17" s="76"/>
    </row>
    <row r="18" spans="1:10" ht="85.5" customHeight="1" x14ac:dyDescent="0.2">
      <c r="A18" s="51">
        <v>2012</v>
      </c>
      <c r="B18" s="47" t="s">
        <v>112</v>
      </c>
      <c r="C18" s="74" t="s">
        <v>126</v>
      </c>
      <c r="D18" s="75"/>
      <c r="E18" s="75"/>
      <c r="F18" s="75"/>
      <c r="G18" s="75"/>
      <c r="H18" s="75"/>
      <c r="I18" s="75"/>
      <c r="J18" s="76"/>
    </row>
    <row r="19" spans="1:10" ht="86.25" customHeight="1" x14ac:dyDescent="0.2">
      <c r="A19" s="54">
        <v>2013</v>
      </c>
      <c r="B19" s="55" t="s">
        <v>112</v>
      </c>
      <c r="C19" s="77" t="s">
        <v>127</v>
      </c>
      <c r="D19" s="78"/>
      <c r="E19" s="78"/>
      <c r="F19" s="78"/>
      <c r="G19" s="78"/>
      <c r="H19" s="78"/>
      <c r="I19" s="78"/>
      <c r="J19" s="79"/>
    </row>
    <row r="20" spans="1:10" ht="31.5" customHeight="1" thickBot="1" x14ac:dyDescent="0.25">
      <c r="A20" s="56">
        <v>2015</v>
      </c>
      <c r="B20" s="57" t="s">
        <v>112</v>
      </c>
      <c r="C20" s="80" t="s">
        <v>113</v>
      </c>
      <c r="D20" s="81"/>
      <c r="E20" s="81"/>
      <c r="F20" s="81"/>
      <c r="G20" s="81"/>
      <c r="H20" s="81"/>
      <c r="I20" s="81"/>
      <c r="J20" s="82"/>
    </row>
  </sheetData>
  <mergeCells count="10">
    <mergeCell ref="C17:J17"/>
    <mergeCell ref="C18:J18"/>
    <mergeCell ref="C19:J19"/>
    <mergeCell ref="C20:J20"/>
    <mergeCell ref="C11:J11"/>
    <mergeCell ref="C12:J12"/>
    <mergeCell ref="C13:J13"/>
    <mergeCell ref="C14:J14"/>
    <mergeCell ref="C15:J15"/>
    <mergeCell ref="C16:J16"/>
  </mergeCells>
  <pageMargins left="0.78740157480314965" right="0.78740157480314965" top="0.98425196850393704" bottom="0.98425196850393704" header="0.51181102362204722" footer="0.51181102362204722"/>
  <pageSetup paperSize="9" scale="56"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03BFA6-96DD-49B5-83E9-3CB1EAF7D3F8}">
  <sheetPr>
    <pageSetUpPr fitToPage="1"/>
  </sheetPr>
  <dimension ref="A1:I64"/>
  <sheetViews>
    <sheetView zoomScaleNormal="100" workbookViewId="0"/>
  </sheetViews>
  <sheetFormatPr baseColWidth="10" defaultColWidth="11.42578125" defaultRowHeight="12.75" x14ac:dyDescent="0.2"/>
  <cols>
    <col min="1" max="1" width="42.42578125" style="70" customWidth="1"/>
    <col min="2" max="9" width="15.85546875" style="70" customWidth="1"/>
    <col min="10" max="16384" width="11.42578125" style="70"/>
  </cols>
  <sheetData>
    <row r="1" spans="1:9" ht="20.25" x14ac:dyDescent="0.3">
      <c r="A1" s="58" t="s">
        <v>18</v>
      </c>
    </row>
    <row r="2" spans="1:9" ht="18" x14ac:dyDescent="0.25">
      <c r="A2" s="59"/>
    </row>
    <row r="3" spans="1:9" x14ac:dyDescent="0.2">
      <c r="A3" s="70" t="s">
        <v>49</v>
      </c>
    </row>
    <row r="5" spans="1:9" ht="14.25" x14ac:dyDescent="0.2">
      <c r="A5" s="41" t="s">
        <v>19</v>
      </c>
    </row>
    <row r="6" spans="1:9" ht="13.5" thickBot="1" x14ac:dyDescent="0.25"/>
    <row r="7" spans="1:9" ht="53.25" customHeight="1" x14ac:dyDescent="0.2">
      <c r="A7" s="60" t="s">
        <v>20</v>
      </c>
      <c r="B7" s="101" t="s">
        <v>131</v>
      </c>
      <c r="C7" s="101"/>
      <c r="D7" s="101"/>
      <c r="E7" s="101"/>
      <c r="F7" s="101"/>
      <c r="G7" s="101"/>
      <c r="H7" s="101"/>
      <c r="I7" s="102"/>
    </row>
    <row r="8" spans="1:9" ht="14.25" customHeight="1" x14ac:dyDescent="0.2">
      <c r="A8" s="61"/>
      <c r="B8" s="87"/>
      <c r="C8" s="87"/>
      <c r="D8" s="87"/>
      <c r="E8" s="87"/>
      <c r="F8" s="87"/>
      <c r="G8" s="87"/>
      <c r="H8" s="87"/>
      <c r="I8" s="88"/>
    </row>
    <row r="9" spans="1:9" ht="14.25" customHeight="1" x14ac:dyDescent="0.2">
      <c r="A9" s="62" t="s">
        <v>1</v>
      </c>
      <c r="B9" s="89"/>
      <c r="C9" s="89"/>
      <c r="D9" s="89"/>
      <c r="E9" s="89"/>
      <c r="F9" s="89"/>
      <c r="G9" s="89"/>
      <c r="H9" s="89"/>
      <c r="I9" s="90"/>
    </row>
    <row r="10" spans="1:9" ht="54" customHeight="1" x14ac:dyDescent="0.2">
      <c r="A10" s="61" t="s">
        <v>3</v>
      </c>
      <c r="B10" s="87" t="s">
        <v>21</v>
      </c>
      <c r="C10" s="87"/>
      <c r="D10" s="87"/>
      <c r="E10" s="87"/>
      <c r="F10" s="87"/>
      <c r="G10" s="87"/>
      <c r="H10" s="87"/>
      <c r="I10" s="88"/>
    </row>
    <row r="11" spans="1:9" ht="36" customHeight="1" x14ac:dyDescent="0.2">
      <c r="A11" s="61" t="s">
        <v>129</v>
      </c>
      <c r="B11" s="103" t="s">
        <v>132</v>
      </c>
      <c r="C11" s="104"/>
      <c r="D11" s="104"/>
      <c r="E11" s="104"/>
      <c r="F11" s="104"/>
      <c r="G11" s="104"/>
      <c r="H11" s="104"/>
      <c r="I11" s="105"/>
    </row>
    <row r="12" spans="1:9" ht="44.25" customHeight="1" x14ac:dyDescent="0.2">
      <c r="A12" s="61" t="s">
        <v>12</v>
      </c>
      <c r="B12" s="87" t="s">
        <v>114</v>
      </c>
      <c r="C12" s="87"/>
      <c r="D12" s="87"/>
      <c r="E12" s="87"/>
      <c r="F12" s="87"/>
      <c r="G12" s="87"/>
      <c r="H12" s="87"/>
      <c r="I12" s="88"/>
    </row>
    <row r="13" spans="1:9" ht="119.25" customHeight="1" x14ac:dyDescent="0.2">
      <c r="A13" s="61" t="s">
        <v>37</v>
      </c>
      <c r="B13" s="87" t="s">
        <v>135</v>
      </c>
      <c r="C13" s="87"/>
      <c r="D13" s="87"/>
      <c r="E13" s="87"/>
      <c r="F13" s="87"/>
      <c r="G13" s="87"/>
      <c r="H13" s="87"/>
      <c r="I13" s="88"/>
    </row>
    <row r="14" spans="1:9" ht="68.25" customHeight="1" x14ac:dyDescent="0.2">
      <c r="A14" s="61" t="s">
        <v>109</v>
      </c>
      <c r="B14" s="106" t="s">
        <v>110</v>
      </c>
      <c r="C14" s="107"/>
      <c r="D14" s="107"/>
      <c r="E14" s="107"/>
      <c r="F14" s="107"/>
      <c r="G14" s="107"/>
      <c r="H14" s="107"/>
      <c r="I14" s="108"/>
    </row>
    <row r="15" spans="1:9" ht="68.25" customHeight="1" x14ac:dyDescent="0.2">
      <c r="A15" s="61" t="s">
        <v>134</v>
      </c>
      <c r="B15" s="106" t="s">
        <v>136</v>
      </c>
      <c r="C15" s="107"/>
      <c r="D15" s="107"/>
      <c r="E15" s="107"/>
      <c r="F15" s="107"/>
      <c r="G15" s="107"/>
      <c r="H15" s="107"/>
      <c r="I15" s="108"/>
    </row>
    <row r="16" spans="1:9" ht="150" customHeight="1" x14ac:dyDescent="0.2">
      <c r="A16" s="61" t="s">
        <v>8</v>
      </c>
      <c r="B16" s="99" t="s">
        <v>115</v>
      </c>
      <c r="C16" s="99"/>
      <c r="D16" s="99"/>
      <c r="E16" s="99"/>
      <c r="F16" s="99"/>
      <c r="G16" s="99"/>
      <c r="H16" s="99"/>
      <c r="I16" s="100"/>
    </row>
    <row r="17" spans="1:9" ht="29.25" customHeight="1" x14ac:dyDescent="0.2">
      <c r="A17" s="61" t="s">
        <v>75</v>
      </c>
      <c r="B17" s="87" t="s">
        <v>116</v>
      </c>
      <c r="C17" s="87"/>
      <c r="D17" s="87"/>
      <c r="E17" s="87"/>
      <c r="F17" s="87"/>
      <c r="G17" s="87"/>
      <c r="H17" s="87"/>
      <c r="I17" s="88"/>
    </row>
    <row r="18" spans="1:9" ht="29.25" customHeight="1" x14ac:dyDescent="0.2">
      <c r="A18" s="61" t="s">
        <v>5</v>
      </c>
      <c r="B18" s="99" t="s">
        <v>117</v>
      </c>
      <c r="C18" s="99"/>
      <c r="D18" s="99"/>
      <c r="E18" s="99"/>
      <c r="F18" s="99"/>
      <c r="G18" s="99"/>
      <c r="H18" s="99"/>
      <c r="I18" s="100"/>
    </row>
    <row r="19" spans="1:9" ht="116.25" customHeight="1" x14ac:dyDescent="0.2">
      <c r="A19" s="61" t="s">
        <v>46</v>
      </c>
      <c r="B19" s="99" t="s">
        <v>118</v>
      </c>
      <c r="C19" s="99"/>
      <c r="D19" s="99"/>
      <c r="E19" s="99"/>
      <c r="F19" s="99"/>
      <c r="G19" s="99"/>
      <c r="H19" s="99"/>
      <c r="I19" s="100"/>
    </row>
    <row r="20" spans="1:9" s="63" customFormat="1" ht="45.75" customHeight="1" x14ac:dyDescent="0.2">
      <c r="A20" s="61" t="s">
        <v>62</v>
      </c>
      <c r="B20" s="87" t="s">
        <v>63</v>
      </c>
      <c r="C20" s="87"/>
      <c r="D20" s="87"/>
      <c r="E20" s="87"/>
      <c r="F20" s="87"/>
      <c r="G20" s="87"/>
      <c r="H20" s="87"/>
      <c r="I20" s="88"/>
    </row>
    <row r="21" spans="1:9" ht="124.5" customHeight="1" x14ac:dyDescent="0.2">
      <c r="A21" s="61" t="s">
        <v>51</v>
      </c>
      <c r="B21" s="99" t="s">
        <v>119</v>
      </c>
      <c r="C21" s="99"/>
      <c r="D21" s="99"/>
      <c r="E21" s="99"/>
      <c r="F21" s="99"/>
      <c r="G21" s="99"/>
      <c r="H21" s="99"/>
      <c r="I21" s="100"/>
    </row>
    <row r="22" spans="1:9" ht="270" customHeight="1" x14ac:dyDescent="0.2">
      <c r="A22" s="61" t="s">
        <v>2</v>
      </c>
      <c r="B22" s="87" t="s">
        <v>137</v>
      </c>
      <c r="C22" s="87"/>
      <c r="D22" s="87"/>
      <c r="E22" s="87"/>
      <c r="F22" s="87"/>
      <c r="G22" s="87"/>
      <c r="H22" s="87"/>
      <c r="I22" s="88"/>
    </row>
    <row r="23" spans="1:9" ht="18" customHeight="1" x14ac:dyDescent="0.2">
      <c r="A23" s="61" t="s">
        <v>22</v>
      </c>
      <c r="B23" s="87" t="s">
        <v>23</v>
      </c>
      <c r="C23" s="87"/>
      <c r="D23" s="87"/>
      <c r="E23" s="87"/>
      <c r="F23" s="87"/>
      <c r="G23" s="87"/>
      <c r="H23" s="87"/>
      <c r="I23" s="88"/>
    </row>
    <row r="24" spans="1:9" ht="66.75" customHeight="1" x14ac:dyDescent="0.2">
      <c r="A24" s="61" t="s">
        <v>7</v>
      </c>
      <c r="B24" s="87" t="s">
        <v>59</v>
      </c>
      <c r="C24" s="87"/>
      <c r="D24" s="87"/>
      <c r="E24" s="87"/>
      <c r="F24" s="87"/>
      <c r="G24" s="87"/>
      <c r="H24" s="87"/>
      <c r="I24" s="88"/>
    </row>
    <row r="25" spans="1:9" ht="43.5" customHeight="1" x14ac:dyDescent="0.2">
      <c r="A25" s="61" t="s">
        <v>24</v>
      </c>
      <c r="B25" s="87" t="s">
        <v>60</v>
      </c>
      <c r="C25" s="87"/>
      <c r="D25" s="87"/>
      <c r="E25" s="87"/>
      <c r="F25" s="87"/>
      <c r="G25" s="87"/>
      <c r="H25" s="87"/>
      <c r="I25" s="88"/>
    </row>
    <row r="26" spans="1:9" ht="43.5" customHeight="1" x14ac:dyDescent="0.2">
      <c r="A26" s="61" t="s">
        <v>6</v>
      </c>
      <c r="B26" s="87" t="s">
        <v>85</v>
      </c>
      <c r="C26" s="87"/>
      <c r="D26" s="87"/>
      <c r="E26" s="87"/>
      <c r="F26" s="87"/>
      <c r="G26" s="87"/>
      <c r="H26" s="87"/>
      <c r="I26" s="88"/>
    </row>
    <row r="27" spans="1:9" ht="70.5" customHeight="1" x14ac:dyDescent="0.2">
      <c r="A27" s="61" t="s">
        <v>76</v>
      </c>
      <c r="B27" s="87" t="s">
        <v>86</v>
      </c>
      <c r="C27" s="87"/>
      <c r="D27" s="87"/>
      <c r="E27" s="87"/>
      <c r="F27" s="87"/>
      <c r="G27" s="87"/>
      <c r="H27" s="87"/>
      <c r="I27" s="88"/>
    </row>
    <row r="28" spans="1:9" ht="43.5" customHeight="1" x14ac:dyDescent="0.2">
      <c r="A28" s="61" t="s">
        <v>77</v>
      </c>
      <c r="B28" s="87" t="s">
        <v>61</v>
      </c>
      <c r="C28" s="87"/>
      <c r="D28" s="87"/>
      <c r="E28" s="87"/>
      <c r="F28" s="87"/>
      <c r="G28" s="87"/>
      <c r="H28" s="87"/>
      <c r="I28" s="88"/>
    </row>
    <row r="29" spans="1:9" ht="18.75" customHeight="1" x14ac:dyDescent="0.2">
      <c r="A29" s="62" t="s">
        <v>25</v>
      </c>
      <c r="B29" s="89" t="s">
        <v>26</v>
      </c>
      <c r="C29" s="89"/>
      <c r="D29" s="89"/>
      <c r="E29" s="89"/>
      <c r="F29" s="89"/>
      <c r="G29" s="89"/>
      <c r="H29" s="89"/>
      <c r="I29" s="90"/>
    </row>
    <row r="30" spans="1:9" ht="14.25" customHeight="1" x14ac:dyDescent="0.2">
      <c r="A30" s="61"/>
      <c r="B30" s="87"/>
      <c r="C30" s="87"/>
      <c r="D30" s="87"/>
      <c r="E30" s="87"/>
      <c r="F30" s="87"/>
      <c r="G30" s="87"/>
      <c r="H30" s="87"/>
      <c r="I30" s="88"/>
    </row>
    <row r="31" spans="1:9" ht="69.75" customHeight="1" x14ac:dyDescent="0.2">
      <c r="A31" s="61" t="s">
        <v>29</v>
      </c>
      <c r="B31" s="87" t="s">
        <v>30</v>
      </c>
      <c r="C31" s="87"/>
      <c r="D31" s="87"/>
      <c r="E31" s="87"/>
      <c r="F31" s="87"/>
      <c r="G31" s="87"/>
      <c r="H31" s="87"/>
      <c r="I31" s="88"/>
    </row>
    <row r="32" spans="1:9" ht="33" customHeight="1" x14ac:dyDescent="0.2">
      <c r="A32" s="61" t="s">
        <v>78</v>
      </c>
      <c r="B32" s="87" t="s">
        <v>31</v>
      </c>
      <c r="C32" s="87"/>
      <c r="D32" s="87"/>
      <c r="E32" s="87"/>
      <c r="F32" s="87"/>
      <c r="G32" s="87"/>
      <c r="H32" s="87"/>
      <c r="I32" s="88"/>
    </row>
    <row r="33" spans="1:9" ht="15" customHeight="1" x14ac:dyDescent="0.2">
      <c r="A33" s="61" t="s">
        <v>79</v>
      </c>
      <c r="B33" s="87" t="s">
        <v>32</v>
      </c>
      <c r="C33" s="87"/>
      <c r="D33" s="87"/>
      <c r="E33" s="87"/>
      <c r="F33" s="87"/>
      <c r="G33" s="87"/>
      <c r="H33" s="87"/>
      <c r="I33" s="88"/>
    </row>
    <row r="34" spans="1:9" ht="30.75" customHeight="1" x14ac:dyDescent="0.2">
      <c r="A34" s="61" t="s">
        <v>10</v>
      </c>
      <c r="B34" s="87" t="s">
        <v>33</v>
      </c>
      <c r="C34" s="87"/>
      <c r="D34" s="87"/>
      <c r="E34" s="87"/>
      <c r="F34" s="87"/>
      <c r="G34" s="87"/>
      <c r="H34" s="87"/>
      <c r="I34" s="88"/>
    </row>
    <row r="35" spans="1:9" ht="14.25" customHeight="1" x14ac:dyDescent="0.2">
      <c r="A35" s="61"/>
      <c r="B35" s="87"/>
      <c r="C35" s="87"/>
      <c r="D35" s="87"/>
      <c r="E35" s="87"/>
      <c r="F35" s="87"/>
      <c r="G35" s="87"/>
      <c r="H35" s="87"/>
      <c r="I35" s="88"/>
    </row>
    <row r="36" spans="1:9" ht="29.25" customHeight="1" x14ac:dyDescent="0.2">
      <c r="A36" s="62" t="s">
        <v>34</v>
      </c>
      <c r="B36" s="89" t="s">
        <v>35</v>
      </c>
      <c r="C36" s="89"/>
      <c r="D36" s="89"/>
      <c r="E36" s="89"/>
      <c r="F36" s="89"/>
      <c r="G36" s="89"/>
      <c r="H36" s="89"/>
      <c r="I36" s="90"/>
    </row>
    <row r="37" spans="1:9" ht="15" customHeight="1" x14ac:dyDescent="0.2">
      <c r="A37" s="62"/>
      <c r="B37" s="89"/>
      <c r="C37" s="89"/>
      <c r="D37" s="89"/>
      <c r="E37" s="89"/>
      <c r="F37" s="89"/>
      <c r="G37" s="89"/>
      <c r="H37" s="89"/>
      <c r="I37" s="90"/>
    </row>
    <row r="38" spans="1:9" ht="15" customHeight="1" x14ac:dyDescent="0.2">
      <c r="A38" s="61" t="s">
        <v>44</v>
      </c>
      <c r="B38" s="89"/>
      <c r="C38" s="89"/>
      <c r="D38" s="89"/>
      <c r="E38" s="89"/>
      <c r="F38" s="89"/>
      <c r="G38" s="89"/>
      <c r="H38" s="89"/>
      <c r="I38" s="90"/>
    </row>
    <row r="39" spans="1:9" s="63" customFormat="1" ht="112.5" customHeight="1" x14ac:dyDescent="0.2">
      <c r="A39" s="61" t="s">
        <v>66</v>
      </c>
      <c r="B39" s="89" t="s">
        <v>67</v>
      </c>
      <c r="C39" s="89"/>
      <c r="D39" s="89"/>
      <c r="E39" s="89"/>
      <c r="F39" s="89"/>
      <c r="G39" s="89"/>
      <c r="H39" s="89"/>
      <c r="I39" s="90"/>
    </row>
    <row r="40" spans="1:9" s="63" customFormat="1" ht="33.75" customHeight="1" x14ac:dyDescent="0.2">
      <c r="A40" s="61" t="s">
        <v>64</v>
      </c>
      <c r="B40" s="89" t="s">
        <v>65</v>
      </c>
      <c r="C40" s="89"/>
      <c r="D40" s="89"/>
      <c r="E40" s="89"/>
      <c r="F40" s="89"/>
      <c r="G40" s="89"/>
      <c r="H40" s="89"/>
      <c r="I40" s="90"/>
    </row>
    <row r="41" spans="1:9" ht="17.25" customHeight="1" x14ac:dyDescent="0.2">
      <c r="A41" s="61" t="s">
        <v>80</v>
      </c>
      <c r="B41" s="89" t="s">
        <v>68</v>
      </c>
      <c r="C41" s="89"/>
      <c r="D41" s="89"/>
      <c r="E41" s="89"/>
      <c r="F41" s="89"/>
      <c r="G41" s="89"/>
      <c r="H41" s="89"/>
      <c r="I41" s="90"/>
    </row>
    <row r="42" spans="1:9" ht="18.75" customHeight="1" x14ac:dyDescent="0.2">
      <c r="A42" s="61" t="s">
        <v>81</v>
      </c>
      <c r="B42" s="89" t="s">
        <v>87</v>
      </c>
      <c r="C42" s="89"/>
      <c r="D42" s="89"/>
      <c r="E42" s="89"/>
      <c r="F42" s="89"/>
      <c r="G42" s="89"/>
      <c r="H42" s="89"/>
      <c r="I42" s="90"/>
    </row>
    <row r="43" spans="1:9" ht="32.25" customHeight="1" x14ac:dyDescent="0.2">
      <c r="A43" s="61" t="s">
        <v>38</v>
      </c>
      <c r="B43" s="89" t="s">
        <v>69</v>
      </c>
      <c r="C43" s="89"/>
      <c r="D43" s="89"/>
      <c r="E43" s="89"/>
      <c r="F43" s="89"/>
      <c r="G43" s="89"/>
      <c r="H43" s="89"/>
      <c r="I43" s="90"/>
    </row>
    <row r="44" spans="1:9" ht="18.75" customHeight="1" x14ac:dyDescent="0.2">
      <c r="A44" s="61" t="s">
        <v>39</v>
      </c>
      <c r="B44" s="89" t="s">
        <v>88</v>
      </c>
      <c r="C44" s="89"/>
      <c r="D44" s="89"/>
      <c r="E44" s="89"/>
      <c r="F44" s="89"/>
      <c r="G44" s="89"/>
      <c r="H44" s="89"/>
      <c r="I44" s="90"/>
    </row>
    <row r="45" spans="1:9" ht="16.5" customHeight="1" x14ac:dyDescent="0.2">
      <c r="A45" s="61" t="s">
        <v>47</v>
      </c>
      <c r="B45" s="87" t="s">
        <v>70</v>
      </c>
      <c r="C45" s="87"/>
      <c r="D45" s="87"/>
      <c r="E45" s="87"/>
      <c r="F45" s="87"/>
      <c r="G45" s="87"/>
      <c r="H45" s="87"/>
      <c r="I45" s="88"/>
    </row>
    <row r="46" spans="1:9" ht="17.25" customHeight="1" x14ac:dyDescent="0.2">
      <c r="A46" s="61" t="s">
        <v>40</v>
      </c>
      <c r="B46" s="89" t="s">
        <v>72</v>
      </c>
      <c r="C46" s="89"/>
      <c r="D46" s="89"/>
      <c r="E46" s="89"/>
      <c r="F46" s="89"/>
      <c r="G46" s="89"/>
      <c r="H46" s="89"/>
      <c r="I46" s="90"/>
    </row>
    <row r="47" spans="1:9" ht="16.5" customHeight="1" x14ac:dyDescent="0.2">
      <c r="A47" s="62" t="s">
        <v>41</v>
      </c>
      <c r="B47" s="89" t="s">
        <v>71</v>
      </c>
      <c r="C47" s="89"/>
      <c r="D47" s="89"/>
      <c r="E47" s="89"/>
      <c r="F47" s="89"/>
      <c r="G47" s="89"/>
      <c r="H47" s="89"/>
      <c r="I47" s="90"/>
    </row>
    <row r="48" spans="1:9" ht="16.5" customHeight="1" x14ac:dyDescent="0.2">
      <c r="A48" s="61" t="s">
        <v>42</v>
      </c>
      <c r="B48" s="89" t="s">
        <v>73</v>
      </c>
      <c r="C48" s="89"/>
      <c r="D48" s="89"/>
      <c r="E48" s="89"/>
      <c r="F48" s="89"/>
      <c r="G48" s="89"/>
      <c r="H48" s="89"/>
      <c r="I48" s="90"/>
    </row>
    <row r="49" spans="1:9" x14ac:dyDescent="0.2">
      <c r="A49" s="64"/>
      <c r="B49" s="93"/>
      <c r="C49" s="94"/>
      <c r="D49" s="94"/>
      <c r="E49" s="94"/>
      <c r="F49" s="94"/>
      <c r="G49" s="94"/>
      <c r="H49" s="94"/>
      <c r="I49" s="95"/>
    </row>
    <row r="50" spans="1:9" x14ac:dyDescent="0.2">
      <c r="A50" s="62" t="s">
        <v>91</v>
      </c>
      <c r="B50" s="93"/>
      <c r="C50" s="94"/>
      <c r="D50" s="94"/>
      <c r="E50" s="94"/>
      <c r="F50" s="94"/>
      <c r="G50" s="94"/>
      <c r="H50" s="94"/>
      <c r="I50" s="95"/>
    </row>
    <row r="51" spans="1:9" ht="25.5" customHeight="1" x14ac:dyDescent="0.2">
      <c r="A51" s="62" t="s">
        <v>45</v>
      </c>
      <c r="B51" s="89" t="s">
        <v>108</v>
      </c>
      <c r="C51" s="89"/>
      <c r="D51" s="89"/>
      <c r="E51" s="89"/>
      <c r="F51" s="89"/>
      <c r="G51" s="89"/>
      <c r="H51" s="89"/>
      <c r="I51" s="90"/>
    </row>
    <row r="52" spans="1:9" ht="19.5" customHeight="1" x14ac:dyDescent="0.2">
      <c r="A52" s="61" t="s">
        <v>27</v>
      </c>
      <c r="B52" s="87" t="s">
        <v>28</v>
      </c>
      <c r="C52" s="87"/>
      <c r="D52" s="87"/>
      <c r="E52" s="87"/>
      <c r="F52" s="87"/>
      <c r="G52" s="87"/>
      <c r="H52" s="87"/>
      <c r="I52" s="88"/>
    </row>
    <row r="53" spans="1:9" s="71" customFormat="1" ht="40.5" customHeight="1" x14ac:dyDescent="0.2">
      <c r="A53" s="65" t="s">
        <v>92</v>
      </c>
      <c r="B53" s="96" t="s">
        <v>98</v>
      </c>
      <c r="C53" s="97"/>
      <c r="D53" s="97"/>
      <c r="E53" s="97"/>
      <c r="F53" s="97"/>
      <c r="G53" s="97"/>
      <c r="H53" s="97"/>
      <c r="I53" s="98"/>
    </row>
    <row r="54" spans="1:9" ht="18" customHeight="1" x14ac:dyDescent="0.2">
      <c r="A54" s="65" t="s">
        <v>93</v>
      </c>
      <c r="B54" s="77" t="s">
        <v>99</v>
      </c>
      <c r="C54" s="78"/>
      <c r="D54" s="78"/>
      <c r="E54" s="78"/>
      <c r="F54" s="78"/>
      <c r="G54" s="78"/>
      <c r="H54" s="78"/>
      <c r="I54" s="79"/>
    </row>
    <row r="55" spans="1:9" ht="18" customHeight="1" x14ac:dyDescent="0.2">
      <c r="A55" s="65" t="s">
        <v>94</v>
      </c>
      <c r="B55" s="77" t="s">
        <v>100</v>
      </c>
      <c r="C55" s="78"/>
      <c r="D55" s="78"/>
      <c r="E55" s="78"/>
      <c r="F55" s="78"/>
      <c r="G55" s="78"/>
      <c r="H55" s="78"/>
      <c r="I55" s="79"/>
    </row>
    <row r="56" spans="1:9" ht="33" customHeight="1" x14ac:dyDescent="0.2">
      <c r="A56" s="65" t="s">
        <v>95</v>
      </c>
      <c r="B56" s="77" t="s">
        <v>101</v>
      </c>
      <c r="C56" s="78"/>
      <c r="D56" s="78"/>
      <c r="E56" s="78"/>
      <c r="F56" s="78"/>
      <c r="G56" s="78"/>
      <c r="H56" s="78"/>
      <c r="I56" s="79"/>
    </row>
    <row r="57" spans="1:9" ht="33" customHeight="1" x14ac:dyDescent="0.2">
      <c r="A57" s="65" t="s">
        <v>96</v>
      </c>
      <c r="B57" s="77" t="s">
        <v>102</v>
      </c>
      <c r="C57" s="78"/>
      <c r="D57" s="78"/>
      <c r="E57" s="78"/>
      <c r="F57" s="78"/>
      <c r="G57" s="78"/>
      <c r="H57" s="78"/>
      <c r="I57" s="79"/>
    </row>
    <row r="58" spans="1:9" ht="29.25" customHeight="1" x14ac:dyDescent="0.2">
      <c r="A58" s="65" t="s">
        <v>97</v>
      </c>
      <c r="B58" s="77" t="s">
        <v>103</v>
      </c>
      <c r="C58" s="78"/>
      <c r="D58" s="78"/>
      <c r="E58" s="78"/>
      <c r="F58" s="78"/>
      <c r="G58" s="78"/>
      <c r="H58" s="78"/>
      <c r="I58" s="79"/>
    </row>
    <row r="59" spans="1:9" ht="14.25" customHeight="1" x14ac:dyDescent="0.2">
      <c r="A59" s="61"/>
      <c r="B59" s="89"/>
      <c r="C59" s="89"/>
      <c r="D59" s="89"/>
      <c r="E59" s="89"/>
      <c r="F59" s="89"/>
      <c r="G59" s="89"/>
      <c r="H59" s="89"/>
      <c r="I59" s="90"/>
    </row>
    <row r="60" spans="1:9" ht="168" customHeight="1" x14ac:dyDescent="0.2">
      <c r="A60" s="61" t="s">
        <v>89</v>
      </c>
      <c r="B60" s="89" t="s">
        <v>120</v>
      </c>
      <c r="C60" s="89"/>
      <c r="D60" s="89"/>
      <c r="E60" s="89"/>
      <c r="F60" s="89"/>
      <c r="G60" s="89"/>
      <c r="H60" s="89"/>
      <c r="I60" s="90"/>
    </row>
    <row r="61" spans="1:9" ht="14.25" customHeight="1" x14ac:dyDescent="0.2">
      <c r="A61" s="66"/>
      <c r="B61" s="87"/>
      <c r="C61" s="87"/>
      <c r="D61" s="87"/>
      <c r="E61" s="87"/>
      <c r="F61" s="87"/>
      <c r="G61" s="87"/>
      <c r="H61" s="87"/>
      <c r="I61" s="88"/>
    </row>
    <row r="62" spans="1:9" ht="31.5" customHeight="1" x14ac:dyDescent="0.2">
      <c r="A62" s="62" t="s">
        <v>11</v>
      </c>
      <c r="B62" s="89" t="s">
        <v>74</v>
      </c>
      <c r="C62" s="89"/>
      <c r="D62" s="89"/>
      <c r="E62" s="89"/>
      <c r="F62" s="89"/>
      <c r="G62" s="89"/>
      <c r="H62" s="89"/>
      <c r="I62" s="90"/>
    </row>
    <row r="63" spans="1:9" ht="29.25" customHeight="1" thickBot="1" x14ac:dyDescent="0.25">
      <c r="A63" s="67" t="s">
        <v>48</v>
      </c>
      <c r="B63" s="91" t="s">
        <v>90</v>
      </c>
      <c r="C63" s="91"/>
      <c r="D63" s="91"/>
      <c r="E63" s="91"/>
      <c r="F63" s="91"/>
      <c r="G63" s="91"/>
      <c r="H63" s="91"/>
      <c r="I63" s="92"/>
    </row>
    <row r="64" spans="1:9" x14ac:dyDescent="0.2">
      <c r="A64" s="68"/>
    </row>
  </sheetData>
  <mergeCells count="57">
    <mergeCell ref="B18:I18"/>
    <mergeCell ref="B7:I7"/>
    <mergeCell ref="B8:I8"/>
    <mergeCell ref="B9:I9"/>
    <mergeCell ref="B10:I10"/>
    <mergeCell ref="B11:I11"/>
    <mergeCell ref="B12:I12"/>
    <mergeCell ref="B13:I13"/>
    <mergeCell ref="B14:I14"/>
    <mergeCell ref="B15:I15"/>
    <mergeCell ref="B16:I16"/>
    <mergeCell ref="B17:I17"/>
    <mergeCell ref="B30:I30"/>
    <mergeCell ref="B19:I19"/>
    <mergeCell ref="B20:I20"/>
    <mergeCell ref="B21:I21"/>
    <mergeCell ref="B22:I22"/>
    <mergeCell ref="B23:I23"/>
    <mergeCell ref="B24:I24"/>
    <mergeCell ref="B25:I25"/>
    <mergeCell ref="B26:I26"/>
    <mergeCell ref="B27:I27"/>
    <mergeCell ref="B28:I28"/>
    <mergeCell ref="B29:I29"/>
    <mergeCell ref="B42:I42"/>
    <mergeCell ref="B31:I31"/>
    <mergeCell ref="B32:I32"/>
    <mergeCell ref="B33:I33"/>
    <mergeCell ref="B34:I34"/>
    <mergeCell ref="B35:I35"/>
    <mergeCell ref="B36:I36"/>
    <mergeCell ref="B37:I37"/>
    <mergeCell ref="B38:I38"/>
    <mergeCell ref="B39:I39"/>
    <mergeCell ref="B40:I40"/>
    <mergeCell ref="B41:I41"/>
    <mergeCell ref="B54:I54"/>
    <mergeCell ref="B43:I43"/>
    <mergeCell ref="B44:I44"/>
    <mergeCell ref="B45:I45"/>
    <mergeCell ref="B46:I46"/>
    <mergeCell ref="B47:I47"/>
    <mergeCell ref="B48:I48"/>
    <mergeCell ref="B49:I49"/>
    <mergeCell ref="B50:I50"/>
    <mergeCell ref="B51:I51"/>
    <mergeCell ref="B52:I52"/>
    <mergeCell ref="B53:I53"/>
    <mergeCell ref="B61:I61"/>
    <mergeCell ref="B62:I62"/>
    <mergeCell ref="B63:I63"/>
    <mergeCell ref="B55:I55"/>
    <mergeCell ref="B56:I56"/>
    <mergeCell ref="B57:I57"/>
    <mergeCell ref="B58:I58"/>
    <mergeCell ref="B59:I59"/>
    <mergeCell ref="B60:I60"/>
  </mergeCells>
  <pageMargins left="0.78740157480314965" right="0.78740157480314965" top="0.98425196850393704" bottom="0.98425196850393704" header="0.51181102362204722" footer="0.51181102362204722"/>
  <pageSetup paperSize="9" scale="50" fitToHeight="2"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4</vt:i4>
      </vt:variant>
      <vt:variant>
        <vt:lpstr>Navngitte områder</vt:lpstr>
      </vt:variant>
      <vt:variant>
        <vt:i4>2</vt:i4>
      </vt:variant>
    </vt:vector>
  </HeadingPairs>
  <TitlesOfParts>
    <vt:vector size="6" baseType="lpstr">
      <vt:lpstr>Totale fiskerier, kyst</vt:lpstr>
      <vt:lpstr>Totale fiskerier, hav</vt:lpstr>
      <vt:lpstr>Merknader - metodiske endringer</vt:lpstr>
      <vt:lpstr>Definisjoner</vt:lpstr>
      <vt:lpstr>'Totale fiskerier, hav'!Utskriftstitler</vt:lpstr>
      <vt:lpstr>'Totale fiskerier, kyst'!Utskriftstitler</vt:lpstr>
    </vt:vector>
  </TitlesOfParts>
  <Company>Fiskeridirektoratet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Fiskeridirektoratet</dc:creator>
  <cp:lastModifiedBy>Ingvill Hægland Horvei</cp:lastModifiedBy>
  <cp:lastPrinted>2018-11-16T11:56:12Z</cp:lastPrinted>
  <dcterms:created xsi:type="dcterms:W3CDTF">2005-10-14T10:18:26Z</dcterms:created>
  <dcterms:modified xsi:type="dcterms:W3CDTF">2025-11-26T13:28:25Z</dcterms:modified>
</cp:coreProperties>
</file>