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O-Forvaltningsdivisjonen\FASS Statistikkseksjonen\1.5 Lønnsomhet fiskeflåten\14 Historiske tidsserier\Bedriftsokonomisk\3_Bunnfisk\"/>
    </mc:Choice>
  </mc:AlternateContent>
  <xr:revisionPtr revIDLastSave="0" documentId="13_ncr:1_{629B868B-76F3-4CB2-A6AF-C3310C972309}" xr6:coauthVersionLast="47" xr6:coauthVersionMax="47" xr10:uidLastSave="{00000000-0000-0000-0000-000000000000}"/>
  <bookViews>
    <workbookView xWindow="-105" yWindow="0" windowWidth="26010" windowHeight="20985" xr2:uid="{00000000-000D-0000-FFFF-FFFF00000000}"/>
  </bookViews>
  <sheets>
    <sheet name="Bunnfiskerier" sheetId="4" r:id="rId1"/>
    <sheet name="Merknader - metodiske endringer" sheetId="10" r:id="rId2"/>
    <sheet name="Definisjoner" sheetId="11" r:id="rId3"/>
  </sheets>
  <definedNames>
    <definedName name="_xlnm.Print_Titles" localSheetId="0">Bunnfiskerier!$A:$A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38" i="4" l="1"/>
  <c r="AS38" i="4"/>
  <c r="AT64" i="4"/>
  <c r="AT36" i="4"/>
  <c r="AT59" i="4"/>
  <c r="AT68" i="4" s="1"/>
  <c r="AT45" i="4"/>
  <c r="AT43" i="4"/>
  <c r="AT70" i="4"/>
  <c r="AT66" i="4"/>
  <c r="AS36" i="4"/>
  <c r="AS59" i="4"/>
  <c r="AS69" i="4" s="1"/>
  <c r="AS70" i="4"/>
  <c r="AS66" i="4"/>
  <c r="AS43" i="4"/>
  <c r="AR70" i="4"/>
  <c r="AR69" i="4"/>
  <c r="AR68" i="4"/>
  <c r="AR67" i="4"/>
  <c r="AR66" i="4"/>
  <c r="AR65" i="4"/>
  <c r="AR64" i="4"/>
  <c r="AR63" i="4"/>
  <c r="AR59" i="4"/>
  <c r="AR45" i="4"/>
  <c r="AR43" i="4"/>
  <c r="AR38" i="4"/>
  <c r="AR36" i="4"/>
  <c r="AQ66" i="4"/>
  <c r="AQ70" i="4"/>
  <c r="AQ59" i="4"/>
  <c r="AQ67" i="4" s="1"/>
  <c r="AQ43" i="4"/>
  <c r="AQ36" i="4"/>
  <c r="AQ38" i="4" s="1"/>
  <c r="AP36" i="4"/>
  <c r="AP38" i="4" s="1"/>
  <c r="AP43" i="4"/>
  <c r="AP59" i="4"/>
  <c r="AP67" i="4" s="1"/>
  <c r="AP66" i="4"/>
  <c r="AP70" i="4"/>
  <c r="AT67" i="4" l="1"/>
  <c r="AT69" i="4"/>
  <c r="AT65" i="4"/>
  <c r="AT63" i="4"/>
  <c r="AS64" i="4"/>
  <c r="AS45" i="4"/>
  <c r="AS67" i="4"/>
  <c r="AS68" i="4"/>
  <c r="AQ69" i="4"/>
  <c r="AQ68" i="4"/>
  <c r="AQ45" i="4"/>
  <c r="AQ64" i="4"/>
  <c r="AP45" i="4"/>
  <c r="AP64" i="4"/>
  <c r="AP69" i="4"/>
  <c r="AP68" i="4"/>
  <c r="AO36" i="4"/>
  <c r="AO38" i="4" s="1"/>
  <c r="AO43" i="4"/>
  <c r="AO59" i="4"/>
  <c r="AO67" i="4" s="1"/>
  <c r="AO66" i="4"/>
  <c r="AO70" i="4"/>
  <c r="AS63" i="4" l="1"/>
  <c r="AS65" i="4"/>
  <c r="AQ63" i="4"/>
  <c r="AQ65" i="4"/>
  <c r="AP63" i="4"/>
  <c r="AP65" i="4"/>
  <c r="AO69" i="4"/>
  <c r="AO68" i="4"/>
  <c r="AO64" i="4"/>
  <c r="AO45" i="4"/>
  <c r="AO63" i="4" s="1"/>
  <c r="AN36" i="4"/>
  <c r="AN38" i="4" s="1"/>
  <c r="AN43" i="4"/>
  <c r="AN59" i="4"/>
  <c r="AN67" i="4" s="1"/>
  <c r="AN66" i="4"/>
  <c r="AN70" i="4"/>
  <c r="AO65" i="4" l="1"/>
  <c r="AN64" i="4"/>
  <c r="AN45" i="4"/>
  <c r="AN69" i="4"/>
  <c r="AN68" i="4"/>
  <c r="AM36" i="4"/>
  <c r="AM38" i="4" s="1"/>
  <c r="AM43" i="4"/>
  <c r="AM59" i="4"/>
  <c r="AM67" i="4" s="1"/>
  <c r="AM66" i="4"/>
  <c r="AM70" i="4"/>
  <c r="AN65" i="4" l="1"/>
  <c r="AN63" i="4"/>
  <c r="AM68" i="4"/>
  <c r="AM69" i="4"/>
  <c r="AM45" i="4"/>
  <c r="AM63" i="4" s="1"/>
  <c r="AM64" i="4"/>
  <c r="AL36" i="4"/>
  <c r="AL38" i="4" s="1"/>
  <c r="AL45" i="4" s="1"/>
  <c r="AL43" i="4"/>
  <c r="AL59" i="4"/>
  <c r="AL67" i="4" s="1"/>
  <c r="AL66" i="4"/>
  <c r="AL70" i="4"/>
  <c r="AL69" i="4" l="1"/>
  <c r="AL68" i="4"/>
  <c r="AL64" i="4"/>
  <c r="AM65" i="4"/>
  <c r="AL63" i="4"/>
  <c r="AL65" i="4"/>
  <c r="AK70" i="4"/>
  <c r="AK66" i="4"/>
  <c r="AK59" i="4"/>
  <c r="AK69" i="4" s="1"/>
  <c r="AK43" i="4"/>
  <c r="AK36" i="4"/>
  <c r="AK38" i="4" s="1"/>
  <c r="AK45" i="4" l="1"/>
  <c r="AK64" i="4"/>
  <c r="AK67" i="4"/>
  <c r="AK68" i="4"/>
  <c r="AJ70" i="4"/>
  <c r="AJ66" i="4"/>
  <c r="AJ59" i="4"/>
  <c r="AJ67" i="4" s="1"/>
  <c r="AJ43" i="4"/>
  <c r="AJ36" i="4"/>
  <c r="AJ38" i="4" s="1"/>
  <c r="AK65" i="4" l="1"/>
  <c r="AK63" i="4"/>
  <c r="AJ69" i="4"/>
  <c r="AJ68" i="4"/>
  <c r="AJ45" i="4"/>
  <c r="AJ64" i="4"/>
  <c r="AI70" i="4"/>
  <c r="AI66" i="4"/>
  <c r="AI59" i="4"/>
  <c r="AI68" i="4" s="1"/>
  <c r="AI43" i="4"/>
  <c r="AI36" i="4"/>
  <c r="AI38" i="4" s="1"/>
  <c r="AH70" i="4"/>
  <c r="AH66" i="4"/>
  <c r="AH59" i="4"/>
  <c r="AH69" i="4" s="1"/>
  <c r="AH43" i="4"/>
  <c r="AH36" i="4"/>
  <c r="AH38" i="4" s="1"/>
  <c r="AH64" i="4" s="1"/>
  <c r="AG66" i="4"/>
  <c r="AG70" i="4"/>
  <c r="AG59" i="4"/>
  <c r="AG68" i="4" s="1"/>
  <c r="AG43" i="4"/>
  <c r="AG36" i="4"/>
  <c r="AG38" i="4" s="1"/>
  <c r="AF70" i="4"/>
  <c r="AF66" i="4"/>
  <c r="AF59" i="4"/>
  <c r="AF69" i="4" s="1"/>
  <c r="AF43" i="4"/>
  <c r="AF36" i="4"/>
  <c r="AF38" i="4" s="1"/>
  <c r="Z66" i="4"/>
  <c r="AA66" i="4"/>
  <c r="AB66" i="4"/>
  <c r="AC66" i="4"/>
  <c r="AD66" i="4"/>
  <c r="AE66" i="4"/>
  <c r="Z70" i="4"/>
  <c r="AA70" i="4"/>
  <c r="AB70" i="4"/>
  <c r="AC70" i="4"/>
  <c r="AD70" i="4"/>
  <c r="AE70" i="4"/>
  <c r="Y70" i="4"/>
  <c r="Y66" i="4"/>
  <c r="AE59" i="4"/>
  <c r="AE67" i="4" s="1"/>
  <c r="AE43" i="4"/>
  <c r="AE36" i="4"/>
  <c r="AE38" i="4" s="1"/>
  <c r="AE64" i="4" s="1"/>
  <c r="B36" i="4"/>
  <c r="B38" i="4" s="1"/>
  <c r="C36" i="4"/>
  <c r="C38" i="4" s="1"/>
  <c r="C64" i="4" s="1"/>
  <c r="D36" i="4"/>
  <c r="D38" i="4" s="1"/>
  <c r="E36" i="4"/>
  <c r="E38" i="4" s="1"/>
  <c r="F36" i="4"/>
  <c r="F38" i="4" s="1"/>
  <c r="F64" i="4" s="1"/>
  <c r="G36" i="4"/>
  <c r="H36" i="4"/>
  <c r="H38" i="4" s="1"/>
  <c r="I36" i="4"/>
  <c r="I38" i="4" s="1"/>
  <c r="J36" i="4"/>
  <c r="J38" i="4" s="1"/>
  <c r="J64" i="4" s="1"/>
  <c r="K36" i="4"/>
  <c r="K38" i="4" s="1"/>
  <c r="K64" i="4" s="1"/>
  <c r="L36" i="4"/>
  <c r="L38" i="4" s="1"/>
  <c r="M36" i="4"/>
  <c r="M38" i="4" s="1"/>
  <c r="N36" i="4"/>
  <c r="N38" i="4" s="1"/>
  <c r="N64" i="4" s="1"/>
  <c r="O36" i="4"/>
  <c r="O38" i="4" s="1"/>
  <c r="O64" i="4" s="1"/>
  <c r="P36" i="4"/>
  <c r="P38" i="4" s="1"/>
  <c r="Q36" i="4"/>
  <c r="Q38" i="4" s="1"/>
  <c r="R36" i="4"/>
  <c r="R38" i="4" s="1"/>
  <c r="R64" i="4" s="1"/>
  <c r="S36" i="4"/>
  <c r="S38" i="4" s="1"/>
  <c r="S64" i="4" s="1"/>
  <c r="T36" i="4"/>
  <c r="T38" i="4" s="1"/>
  <c r="U36" i="4"/>
  <c r="U38" i="4" s="1"/>
  <c r="V36" i="4"/>
  <c r="V38" i="4" s="1"/>
  <c r="V64" i="4" s="1"/>
  <c r="W36" i="4"/>
  <c r="W38" i="4" s="1"/>
  <c r="W64" i="4" s="1"/>
  <c r="X36" i="4"/>
  <c r="X38" i="4" s="1"/>
  <c r="Y36" i="4"/>
  <c r="Y38" i="4" s="1"/>
  <c r="Y64" i="4" s="1"/>
  <c r="Z36" i="4"/>
  <c r="Z38" i="4" s="1"/>
  <c r="Z64" i="4" s="1"/>
  <c r="AA36" i="4"/>
  <c r="AA38" i="4" s="1"/>
  <c r="AA64" i="4" s="1"/>
  <c r="AB36" i="4"/>
  <c r="AB38" i="4" s="1"/>
  <c r="AC36" i="4"/>
  <c r="AC38" i="4" s="1"/>
  <c r="AD36" i="4"/>
  <c r="AD38" i="4" s="1"/>
  <c r="AD64" i="4" s="1"/>
  <c r="G38" i="4"/>
  <c r="G64" i="4" s="1"/>
  <c r="B59" i="4"/>
  <c r="C59" i="4"/>
  <c r="D59" i="4"/>
  <c r="E59" i="4"/>
  <c r="F59" i="4"/>
  <c r="G59" i="4"/>
  <c r="H59" i="4"/>
  <c r="I59" i="4"/>
  <c r="J59" i="4"/>
  <c r="K59" i="4"/>
  <c r="L59" i="4"/>
  <c r="M59" i="4"/>
  <c r="N59" i="4"/>
  <c r="O59" i="4"/>
  <c r="P59" i="4"/>
  <c r="Q59" i="4"/>
  <c r="R59" i="4"/>
  <c r="S59" i="4"/>
  <c r="T59" i="4"/>
  <c r="U59" i="4"/>
  <c r="V59" i="4"/>
  <c r="W59" i="4"/>
  <c r="X59" i="4"/>
  <c r="Y59" i="4"/>
  <c r="Y69" i="4" s="1"/>
  <c r="Z59" i="4"/>
  <c r="Z67" i="4" s="1"/>
  <c r="AA59" i="4"/>
  <c r="AA67" i="4" s="1"/>
  <c r="AB59" i="4"/>
  <c r="AB67" i="4" s="1"/>
  <c r="AC59" i="4"/>
  <c r="AC67" i="4" s="1"/>
  <c r="AD59" i="4"/>
  <c r="AD67" i="4" s="1"/>
  <c r="B45" i="4" l="1"/>
  <c r="B64" i="4"/>
  <c r="Q64" i="4"/>
  <c r="Q45" i="4"/>
  <c r="I64" i="4"/>
  <c r="I45" i="4"/>
  <c r="Y45" i="4"/>
  <c r="AJ65" i="4"/>
  <c r="AJ63" i="4"/>
  <c r="AI45" i="4"/>
  <c r="AI65" i="4" s="1"/>
  <c r="X64" i="4"/>
  <c r="X45" i="4"/>
  <c r="P64" i="4"/>
  <c r="P45" i="4"/>
  <c r="H64" i="4"/>
  <c r="H45" i="4"/>
  <c r="AC64" i="4"/>
  <c r="AC45" i="4"/>
  <c r="AC65" i="4" s="1"/>
  <c r="U64" i="4"/>
  <c r="U45" i="4"/>
  <c r="M64" i="4"/>
  <c r="M45" i="4"/>
  <c r="E64" i="4"/>
  <c r="E45" i="4"/>
  <c r="AB64" i="4"/>
  <c r="AB45" i="4"/>
  <c r="AB65" i="4" s="1"/>
  <c r="T64" i="4"/>
  <c r="T45" i="4"/>
  <c r="L64" i="4"/>
  <c r="L45" i="4"/>
  <c r="D64" i="4"/>
  <c r="D45" i="4"/>
  <c r="W45" i="4"/>
  <c r="O45" i="4"/>
  <c r="G45" i="4"/>
  <c r="AD45" i="4"/>
  <c r="AD65" i="4" s="1"/>
  <c r="V45" i="4"/>
  <c r="N45" i="4"/>
  <c r="F45" i="4"/>
  <c r="AA45" i="4"/>
  <c r="AA65" i="4" s="1"/>
  <c r="S45" i="4"/>
  <c r="K45" i="4"/>
  <c r="C45" i="4"/>
  <c r="Z45" i="4"/>
  <c r="Z65" i="4" s="1"/>
  <c r="R45" i="4"/>
  <c r="J45" i="4"/>
  <c r="AI69" i="4"/>
  <c r="AI67" i="4"/>
  <c r="AI63" i="4"/>
  <c r="AI64" i="4"/>
  <c r="Y67" i="4"/>
  <c r="Y68" i="4"/>
  <c r="AE69" i="4"/>
  <c r="AD69" i="4"/>
  <c r="AC69" i="4"/>
  <c r="AB69" i="4"/>
  <c r="AA69" i="4"/>
  <c r="Z69" i="4"/>
  <c r="AE68" i="4"/>
  <c r="AD68" i="4"/>
  <c r="AC68" i="4"/>
  <c r="AB68" i="4"/>
  <c r="AA68" i="4"/>
  <c r="Z68" i="4"/>
  <c r="AH45" i="4"/>
  <c r="AH67" i="4"/>
  <c r="AH68" i="4"/>
  <c r="AG69" i="4"/>
  <c r="AG67" i="4"/>
  <c r="AG64" i="4"/>
  <c r="AG45" i="4"/>
  <c r="AF45" i="4"/>
  <c r="AF64" i="4"/>
  <c r="AF68" i="4"/>
  <c r="AF67" i="4"/>
  <c r="AD63" i="4"/>
  <c r="AE45" i="4"/>
  <c r="Y65" i="4" l="1"/>
  <c r="Y63" i="4"/>
  <c r="AA63" i="4"/>
  <c r="Z63" i="4"/>
  <c r="AC63" i="4"/>
  <c r="AB63" i="4"/>
  <c r="AF63" i="4"/>
  <c r="AF65" i="4"/>
  <c r="AG63" i="4"/>
  <c r="AG65" i="4"/>
  <c r="AH63" i="4"/>
  <c r="AH65" i="4"/>
  <c r="AE63" i="4"/>
  <c r="AE65" i="4"/>
</calcChain>
</file>

<file path=xl/sharedStrings.xml><?xml version="1.0" encoding="utf-8"?>
<sst xmlns="http://schemas.openxmlformats.org/spreadsheetml/2006/main" count="192" uniqueCount="140">
  <si>
    <t>Nettofinansposter er differansen mellom finansinntekter (kostnadsreduserende driftstilskudd/likviditetstilskudd, rentesubsidier/kontraheringstilskudd, diverse finansinntekter) og diverse finanskostnader.</t>
  </si>
  <si>
    <t>Antall fartøy i utvalg er antall fartøy som resultatene i lønnsomhetsundersøkelsen er basert på. Se "Merknader - metodiske endringer" vedrørende endring i utvalgsmetode.</t>
  </si>
  <si>
    <t>År:</t>
  </si>
  <si>
    <t>Driftskostnader:</t>
  </si>
  <si>
    <t>Drivstoff</t>
  </si>
  <si>
    <t>Produktavgift</t>
  </si>
  <si>
    <t>Strukturavgift</t>
  </si>
  <si>
    <t>Agn, is, salt og emballasje</t>
  </si>
  <si>
    <t>Sosiale kostnader</t>
  </si>
  <si>
    <t>Forsikring fartøy</t>
  </si>
  <si>
    <t>Vedlikehold fartøy</t>
  </si>
  <si>
    <t>Arbeidsgodtgjørelse til mannskap</t>
  </si>
  <si>
    <t>Rentesub./kontraheringstilsk.</t>
  </si>
  <si>
    <t>Netto finansposter</t>
  </si>
  <si>
    <t>Antall fartøy i utvalg</t>
  </si>
  <si>
    <t>Lønnsomhetsundersøkelse for fiskeflåten</t>
  </si>
  <si>
    <t>Tidsserie:</t>
  </si>
  <si>
    <t>Driftsmargin</t>
  </si>
  <si>
    <t>Endringer i populasjonen</t>
  </si>
  <si>
    <t>Ny utvalgsplan og estimeringsmetode</t>
  </si>
  <si>
    <t>Rentesubsidier/Kontraheringstilskudd</t>
  </si>
  <si>
    <t>Definisjoner</t>
  </si>
  <si>
    <t>Veid gjennomsnitt per fartøy - som vekter har en benyttet antall fartøy i massen</t>
  </si>
  <si>
    <t>Driftsinntekter</t>
  </si>
  <si>
    <t>Agn, is salt og emballasje</t>
  </si>
  <si>
    <t>Vedlikehold/nyanskaffelse redskap</t>
  </si>
  <si>
    <t>Driftsresultat</t>
  </si>
  <si>
    <t>Ordinært resultat før skatt</t>
  </si>
  <si>
    <t>Her inngår kostnader til agn, konservering av fisk og emballasje.</t>
  </si>
  <si>
    <t>Driftsresultatet er resultatet av driftsaktivitetene til fartøyet; differansen mellom driftsinntektene og sum driftskostnader.</t>
  </si>
  <si>
    <t>Dette nøkkeltallet viser hvor mye som tjenes på hver 100 kr solgt (Driftsresultat*100%/Driftsinntekter).</t>
  </si>
  <si>
    <t>Her inngår rentekostnader i tillegg til andre finanskostnader (inkl. tap på fordringer og gjeld i utenlandsk valuta som følge av valutakursendringer).</t>
  </si>
  <si>
    <t>Ordinært resultat før skatt er driftsresultatet tillagt netto finansposter. Denne resultatstørrelsen tar hensyn til bedriftens finansiering, og gir dermed et bilde av den ordinære inntjeningen i året.</t>
  </si>
  <si>
    <t>Endringer i metode/underliggende forutsetninger</t>
  </si>
  <si>
    <t>Fram til og med 2001 var kravet til helårsdrift minst 30 uker på fiske. Dette kravet var i tidsrommet 1998-2001 operasjonalisert ved 25 uker med levert fangst og kr 150 000 i fangstinntekt for fartøy i størrelsen 8-12,9 m st.l. og kr 250 000 for fartøy i størrelsen 13 m st.l. og over (1999). Fra og med 2002 har kravet til helårsdrift vært 7 måneder med levert fangst samt en fangstinntekt som avhenger av størrelsen på fartøyet. Kravet til fangstinntekt indeksreguleres hvert år etter prisutvikling for fisk.</t>
  </si>
  <si>
    <t>I 1968 bestemte Stortinget at en del av fiskernes forpliktelser med hensyn til folketrygden (Arbeidsgiverandelen) skulle dekkes ved en produktavgift. Denne ble til å begynne med innkrevd dels som utførselsavgift, dels som avgift på førstehåndsomsetningen. Utførselsavgiften har siden falt ut som finansieringskilde for folketrygden. Produktavgiften skal dekke forskjellen mellom høy og mellomsats for medlemsavgift til Folketrygden. Produktavgiften dekker dessuten frivillig syketrygd og yrkesskadetrygd, samt utgifter til dagpenger for arbeidsledige fiskere.</t>
  </si>
  <si>
    <t>Denne posten inneholder kostnader til vedlikehold, reparasjon m.m. av fartøyet (skrog med overbygg/innredning, motor, teknisk utrusting – elektronisk og hydraulisk utstyr, fabrikk- og fryseriutstyr) eventuelt redusert for mottatt erstatning. I forbindelse med 1992-undersøkelsen endret en prinsipp for kostnadsføring av vedlikeholdskostnader for fartøy. På grunn av at vedlikeholdskostnadene for fartøy kunne variere svært mye fra år til år, regnet en i tidligere undersøkelser et tre-års gjennomsnitt for vedlikeholdskostnader for fartøy. Fra og med 1992-undersøkelsen ble dette endret slik at en nå utgiftsfører disse kostnadene samme år som kostnaden påløper.</t>
  </si>
  <si>
    <t>Denne posten inneholder kostnader til vedlikehold, reparasjon, nyanskaffelse m.m. av redskap eventuelt redusert for mottatt erstatning. Fram til og med 1986-undersøkelsen ble kostnaden vedrørende vedlikehold/nyanskaffelse av nøter aktivert og avskrevet. Fra og med 1987-undersøkelsen er kostnadene vedrørende vedlikehold/nyanskaffelse av nøter utgiftsført samme år som kostnaden påløper.</t>
  </si>
  <si>
    <t>I perioden 1980-2001 har det vært flere endringer i metode vedrørende kartlegging av helårsdrevne fartøy (fastsettelse av populasjonen for lønnsomhetsundersøkelsen). Det har også vært nødvendig å lempe på kriteriene til helårsdrift for utvalgte fartøygrupper, grunnet streng regulering av fisket, enkelte år.</t>
  </si>
  <si>
    <t>1980-2001</t>
  </si>
  <si>
    <t>Mottatte rentesubsidier fra Statens Fiskarbank inngår fra og med 1988 i lønnsomhetsundersøkelsen. Det totale subsidiebeløpet til fartøyeier ble de første årene fordelt over flere år i form av rentesubsidier. Fra tidlig på 1990-tallet gikk en over til å betale ut et engangsbeløp i form av et kontraheringstilskudd til fartøyeier etter overtakelsen av nybygd fartøy. Det som inngår i denne posten vil dermed fra tidlig på 1990-tallet være en blanding av tidligere innvilgede rentesubsidier og nytildelte kontraheringstilskudd det enkelte år. Rentesubsidier/kontraheringstilskudd ble spesifisert som egen post fram til og med 1998-undersøkelsen. Fra og med 1999-undersøkelsen inngår eventuelle rentesubsidier/kontraheringstilskudd i posten "Diverse finansinntekter".</t>
  </si>
  <si>
    <t>Her inngår renteinntekter og eventuelle rentesubsidier/kontraheringstilskudd (fra 1999) i tillegg til andre finansinntekter (inkl. gevinst på fordringer og gjeld i utenlandsk valuta som følge av valutakursendringer).</t>
  </si>
  <si>
    <t>Driftsmargin (%)</t>
  </si>
  <si>
    <t>Veid gjennomsnitt per fartøy</t>
  </si>
  <si>
    <t>Vedlikehold/nyanskaffelser redskap</t>
  </si>
  <si>
    <t>Kontrollavgift</t>
  </si>
  <si>
    <t>Sum omløpsmidler</t>
  </si>
  <si>
    <t>Sum eiendeler</t>
  </si>
  <si>
    <t>Langsiktig gjeld</t>
  </si>
  <si>
    <t>Kortsiktig gjeld</t>
  </si>
  <si>
    <t>Sum egenkapital og gjeld</t>
  </si>
  <si>
    <t>Balansestørrelser:</t>
  </si>
  <si>
    <t>Totalkapitalrentabilitet (%)</t>
  </si>
  <si>
    <t>Pensjonstrekk</t>
  </si>
  <si>
    <t>Egenkapital</t>
  </si>
  <si>
    <t>Antall fartøy i populasjon</t>
  </si>
  <si>
    <t>Avskrivning fartøy</t>
  </si>
  <si>
    <t>Avskrivning fisketillatelser</t>
  </si>
  <si>
    <t>Fiskefartøy</t>
  </si>
  <si>
    <t>Fisketillatelser</t>
  </si>
  <si>
    <t>Antall driftsdøgn</t>
  </si>
  <si>
    <t>Bedriftsøkonomisk perspektiv</t>
  </si>
  <si>
    <t>Endring fra samfunnsøkonomisk perspektiv til bedriftsøkonomisk perspektiv</t>
  </si>
  <si>
    <t>I denne posten inngår blant annet kostnader vedrørende leid arbeidshjelp, telefon, havneavgift og andre administrasjonskostnader.  Leiekostnad ved benyttelse av driftsordninger for fartøy under 28 meter (årene 2003-2007) og rederikvote for fartøy i størrelsen 28 meter største lengde og over vil også inngå her. Kostnader vedrørende kjøp av kvote inngår i denne posten for de årene dette har vært aktuelt.</t>
  </si>
  <si>
    <t>Avskrivninger fartøy</t>
  </si>
  <si>
    <t>Avskrivninger på fartøy er bokførte avskrivninger hentet fra fartøyets regnskap/næringsoppgave. Avskrivningene i lønnomhetsundersøkelsen vil dermed være en blanding av lineære avskrivninger og saldoavskrivninger alt etter hvilket prinsipp som benyttes i regnskap og næringsoppgaver.</t>
  </si>
  <si>
    <t>Avskrivninger fisketillatelser</t>
  </si>
  <si>
    <t>I denne posten inngår bokført verdi på fartøy med utstyr hentet fra fartøyets regnskap/næringsoppgave. Verdien på fiskefartøy vil dermed være en blanding av bokført verdi etter fradrag for lineære avskrivninger og bokført verdi etter fradrag for saldoavskrivninger.</t>
  </si>
  <si>
    <t>I denne posten inngår alle verdier på fisketillatelser som er oppgitt i fartøyets regnskap/næringsoppgave. Posten inkluderer dermed verdi på deltakeradganger, enhetskvote, strukturkvote og konsesjoner.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</si>
  <si>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andre varige driftsmidler inkluderes blant annet redskap, hjelpebåt, sjøbod, kai, transportmidler og langsiktige plasseringer i aksjer og andeler.</t>
  </si>
  <si>
    <t xml:space="preserve">Sum omløpsmidler består av kontanter, bankinnskudd, kortsiktig plassering av aksjer og andeler, varelager og beholdning av bunkers, proviant emballasje mv. </t>
  </si>
  <si>
    <t>Egenkapitalen er differansen mellom sum eiendeler og summen av kortsiktig og langsiktig gjeld.</t>
  </si>
  <si>
    <t>Fartøyenes kortsiktige gjeld (driftskreditt, leverandørgjeld, skyldig merverdi- og investeringsavgift osv.).</t>
  </si>
  <si>
    <t xml:space="preserve">Fartøyenes langsiktige gjeld (pantegjeld, utsatt skatt osv.). </t>
  </si>
  <si>
    <t>Sum egenkapital og gjeld er summen av "Egenkapital", "Kortsiktig gjeld" og "Langsiktig gjeld".</t>
  </si>
  <si>
    <t>Kostnader til proviant</t>
  </si>
  <si>
    <t>Andre forsikringer</t>
  </si>
  <si>
    <t>Andre kostnader</t>
  </si>
  <si>
    <t>Finansinntekter</t>
  </si>
  <si>
    <t>Finanskostnader</t>
  </si>
  <si>
    <t>Andre anleggsmidler</t>
  </si>
  <si>
    <t>Sum anleggsmidler</t>
  </si>
  <si>
    <t>Bunnfiskerier</t>
  </si>
  <si>
    <t>Her inngår kasko på fartøy.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</si>
  <si>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Andre forsikringer består av alle typer forsikringer vedrørende driften av fartøyet bortsett fra kasko på fartøy. Eksempel på hvilke forsikringer som inngår i denne kostnadsposten er pakkeforsikring, forsikring av redskap, fangstforsikring, ansvarsforsikring m.m.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</si>
  <si>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Sum anleggsmidler er summen av "Fiskefartøy", "Fisketillatelser" og "Andre anleggsmidler".</t>
  </si>
  <si>
    <t>Sum eiendeler er summen av anleggsmidler og omløpsmidler.</t>
  </si>
  <si>
    <t>Antall fartøy i populasjon. Kriteriene for fastsettelse av populasjonen er endret over tid, se "Merknader - metodiske endringer" vedrørende endringer i populasjonen.</t>
  </si>
  <si>
    <t>Lønnsomhetsundersøkelse for fiskeflåten - Bunnfiskerier</t>
  </si>
  <si>
    <t>Nøkkeltall:</t>
  </si>
  <si>
    <t>Egenkapitalrentabilitet (%)</t>
  </si>
  <si>
    <t>Likviditetsgrad 1 (%)</t>
  </si>
  <si>
    <t>Egenkapitalandel (%)</t>
  </si>
  <si>
    <t>Andel langsiktig gjeld (%)</t>
  </si>
  <si>
    <t>Andel kortsiktig gjeld (%)</t>
  </si>
  <si>
    <t xml:space="preserve">Finansieringsgrad 1 (%) </t>
  </si>
  <si>
    <t>Egenkapitalrentabilitet gir uttrykk for avkastningen på den kapitalen som eierne har skutt inn i virksomheten (Ordinært resultat før skatt*100%/Egenkapital). I enkelte av inndelingene i lønnsomhetsundersøkelsen vil egenkapitalen være negativ. I disse tilfellene beregnes ikke egenkapitalrentabiliteten.</t>
  </si>
  <si>
    <t>Dette nøkkeltallet sier noe om virksomhetens evne til å betale sine forpliktelser etter hvert som de forfaller (Omløpsmidler*100%/Kortsiktig gjeld).</t>
  </si>
  <si>
    <t>Egenkapitalandelen viser hvor stor andel av totalkapitalen/eiendelene som er finansiert med egne midler (Egenkapital*100%/Totalkapital).</t>
  </si>
  <si>
    <t>Andel langsiktig gjeld viser hvor stor andel av totalkapitalen/eiendelene som er finansiert med langsiktig gjeld 
(Langsiktig gjeld*100%/Totalkapital).</t>
  </si>
  <si>
    <t>Andel kortsiktig gjeld viser hvor stor andel av totalkapitalen/eiendelene som er finansiert med kortsiktig gjeld 
(Kortsiktig gjeld*100%/Totalkapital).</t>
  </si>
  <si>
    <t>Nøkkeltallet sier noe om hvordan anleggsmidlene er finansiert (Anleggsmidler*100%/(Langsiktig gjeld+Egenkapital)). Dersom prosenten er mindre enn 100 indikerer dette at langsiktig gjeld og egenkapital fullt ut finansierer anleggsmidlene.</t>
  </si>
  <si>
    <t>Fartøy med fjernfisketillatelse er fra og med 2011 ikke med i populasjonen, selv om disse i utgangspunktet skulle oppfylle kravet til fangstinntekt. Fartøyene inngikk før 2011 i fartøygruppe 8 "Diverse trålere (Fiske etter sei, vassild, flatfisk m.m.)". I inndelinger etter største lengde var fartøyene plassert i størrelsesgruppen "28 meter største lengde og over".</t>
  </si>
  <si>
    <t>Undersøkelsen har gjennomgått flere metodiske endringer
som kan ha betydning ved bruk av tallmaterialet for enkelte formål (se "Merknader - metodiske endringer")</t>
  </si>
  <si>
    <t>Resultatregnskap (kr):</t>
  </si>
  <si>
    <t xml:space="preserve">Driftsinntekter </t>
  </si>
  <si>
    <t>Balansestørrelser (kr):</t>
  </si>
  <si>
    <t xml:space="preserve">Totalkapitalrentabilitet gir uttrykk for avkastningen til totalkapitalen i virksomheten (("Ordinært resultat før skatt"+"Finanskostnader")*100%/Totalkapital). Totalkapitalen er lik "Sum eiendeler". </t>
  </si>
  <si>
    <t>Sum driftskostnader</t>
  </si>
  <si>
    <t>Fiskeriforskningsavgift</t>
  </si>
  <si>
    <t>Avgift innført med virkning fra og med 1. januar 2014. Forskrift av 17. desember 2014 om innkreving av avgift til fiskeriforskning og overvåkning (fiskeriforskningsavgiften). Av § 2 fremgår det at det skal betales fiskeriforskningsavgift av brutto fangstverdi for all fangst som til enhver tid er omfattet av salgslagenes enerett til førstehåndsomsetning etter fiskesalgslagsloven. Avgiften skal dekke deler av kostnadene ved å skaffe nødvendig kunnskapsgrunnlag for fiskeriforvaltningen. Avgiften trekkes over sluttseddel på samme grunnlag som produktavgift og pensjonstrekk (brutto fangstinntekt fratrukket lagsavgift).</t>
  </si>
  <si>
    <t>Endringer i fartøygruppering</t>
  </si>
  <si>
    <t>Det er opprettet en ny fartøygruppe, fartøygruppe 14 "Havgående krabbefartøy". Fartøygruppen består av fartøy over 28 m st.l. som fisker etter snø- og kongekrabbe. Fartøygruppen sorterer under bunnfiskerier.</t>
  </si>
  <si>
    <t>Avgift innført med virkning fra og med 1. juli 2003. Forskrift av 30. juni 2003 om strukturavgift og strukturfond for kapasitetstilpasning av fiskeflåten. Innkrevd strukturavgift skal sammen med eventuelle midler fra staten tilføres Strukturfondet. Strukturfondet skal benyttes til kapasitetstilpasning i fiskeflåten. Avgiften trekkes over sluttseddel på samme grunnlag som produktavgift. Avgiften opphørte 1. juli 2008.</t>
  </si>
  <si>
    <t>I fisket praktiseres det forskjellige avlønningssystemer alt etter hvilket fiske som drives, etter fartøystørrelse og hvor på kysten fartøyene hører hjemme. Det grunnleggende prinsipp er imidlertid prosent eller lottsystemet som går ut på at hver fisker har en bestemt prosent eller lott av delingsfangst (bruttofangst minus nærmere definerte felleskostnader). Denne prosentsatsen eller lotten kan variere alt etter om mannskapet eier redskap, holder proviant selv osv. Arbeidsgodtgjørelse til mannskap er en størrelse som gir uttrykk for den totale arbeidsgodtgjørelse til bemanningen om bord på fartøyet. Denne størrelsen omfatter således ikke bare ordinære mannskapslotter og prosenter, men også eventuelle hyrer og ekstralotter. 
For at fartøyene skal behandles så likt som mulige beregner vi også en lott for eiere i enkeltpersonforetak, i de tilfeller hvor vi ser at eier har arbeidet ombord på fartøyet, slik at avlønning for alle som har arbeidet ombord på fartøyet inngår som en del av driftskostnadene. Ved beregning av lott forsøker en å følge overenskomsten til Norges Fiskarlag.
Proviant er inkludert i arbeidsgodtgjørelse til mannskap i undersøkelser før 1996.</t>
  </si>
  <si>
    <t>Proviant er spesifisert som egen post fra og med 1996-undersøkelsen. I tidligere undersøkelser er proviantkostnadene inkludert i posten "Arbeidsgodtgjørelse til mannskap".</t>
  </si>
  <si>
    <t>Som sosiale kostnader regnes pensjonskostnader, arbeidsgiveravgift og andre personalkostnader. For år før 2003 er pensjonstrekket inkludert i posten "Sosiale kostnader".</t>
  </si>
  <si>
    <t>I ”Lov av 28. Juni 1957 om pensjonstrygd for fiskere”, fremgår det av § 19 at det skal betales en avgift av omsetning av fisk for å finansiere utgifter til pensjonstrygd for fiskere. Satsen for pensjonstrekket er 0,25 prosent av førstehåndsomsetning (samme grunnlag som ved beregning av produktavgiften). Pensjonstrekket dekker deler av fiskernes pensjonskasse og gir fiskerne mulighet til å trappe ned fra 60 års alderen, såfremt det er opparbeidet rett til pensjon. De månedlige utbetalingene opphører når fisker fyller 67 år og får vanlig alderspensjon. Dersom en ikke mottar opplysninger om pensjonstrekk i innsendt skjema/regnskap, beregnes trekket slik at en har opplysninger om pensjonstrekk for alle fartøy som inngår i undersøkelsen.
Pensjonstrekket er i tidsseriene spesifisert som egen post fra og med 2003.</t>
  </si>
  <si>
    <t xml:space="preserve">Her inngår avskrivninger på deltakeradganger, enhetskvoter og strukturkvoter.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
Avskrivninger på fisketillatelser har det vært mulig å spesifisere i tidsseriene som egen post fra og med 2002. </t>
  </si>
  <si>
    <t>Fartøyets driftstid. Driftsdøgn inkluderer forberedelser, landligge, døgn i sjøen og avslutning av fiske. Tidligere ble driftstiden for hvert fiske regnet fra og med den dag fartøyet begynte sesongen til og med den dag det avsluttet sesongen. Enkelte fartøy hadde isteden for dato for begynnelse og slutt av den enkelte sesong oppgitt "hele året" som driftstid. I samsvar med den praksis som Fiskeridirektoratet benyttet i andre undersøkelser valgte en, dersom ikke andre opplysninger tilsa noe annet, å fastsette disse fartøyers driftstid til 330 dager (300 i undersøkelsene før 1991). Fra og med 2005-undersøkelsen er det ikke samlet inn opplysninger om de ulike sesongene. 
I de tilfeller hvor driftsdøgn ikke er oppgitt har en fra og med 1997-undersøkelsen lagt til grunn leveringsdatoer i Fiskeridirektoratets Landings- og sluttseddelregister for beregning av antall driftsdøgn. Leveringsdatoer i landings- og sluttseddelregisteret benyttes også som en kontroll mot innsendte opplysninger. 
Denne størrelsen presenteres ikke for årene 1997-2002 for enkelte grupperinger. Det ble for disse årene ikke beregnet driftsdøgn for fartøy i størrelsen 8-12,9 meter største lengde.</t>
  </si>
  <si>
    <t xml:space="preserve">Fram til og med 1997-undersøkelsen var utvalget for de fleste fartøygrupper "selvutplukkende" i den forstand at det var frivillig å svare. I forbindelse med 1998-undersøkelsen ble det tatt i bruk en ny utvalgsplan og estimeringsmetode som er utarbeidet av Statistisk sentralbyrå. For å sikre at de fartøyeierne som trekkes ut til å delta i undersøkelsen i henhold til den nye utvalgsplanen gir de nødvendige oppgaver, ble "Forskrift av 26. juli 1993 nr. 772" endret. I henhold til forskriften er fartøyeiere som tilskrives av Fiskeridirektoratet pliktig til å gi de nødvendige oppgaver til Fiskeridirektoratet. I tidligere undersøkelser var utvalget basert på frivillig innsending av regnskapsoppgaver for de fleste fartøygrupper. Unntaket har vært de større bunnfisktrålerne som, i medhold av forskrift, har vært pliktig til å sende inn relevant informasjon til Fiskeridirektoratet. På grunn av de store endringer som er gjort i undersøkelsene, både når det gjelder metode og i fartøygrupper, må en være varsom med å sammenligne størrelser i 1998-undersøkelsen med tilsvarende størrelser i tildligere undersøkelser. Konsekvensene av ny utvalgs- og estimeringsmetode og en generell plikt for eier/bruker av fiskefartøy til å delta i undersøkelsen er bedre utsagnskraft. </t>
  </si>
  <si>
    <t>Endringer i fartøygruppering og størrelsesgruppering</t>
  </si>
  <si>
    <t xml:space="preserve">Under Fiskeriavtalen mellom Staten og fiskerne var fokuset på resultatstørrelsen lønnsevne og en hadde dermed et samfunnsøkonomisk perspektiv i lønnsomhetsundersøkelsen. Etter at Fiskeriavtalen har opphørt, vil det etter Fiskeridirektoratets syn være mer naturlig at lønnsomhetsundersøkelsen for fiskefartøy har samme perspektivet som undersøkelser fra andre næringer og det som er gjeldende praksis ved utarbeidelse av regnskaper. Det er derfor etter hvert naturlig med en omlegging fra samfunnsøkonomisk perspektiv til bedriftsøkonomisk perspektiv i lønnsomhetsundersøkelsen for fiskefartøy.
Tradisjonelt har en i lønnsomhetsundersøkelsen for fiskeflåten tilstrebet mest mulig likebehandling (beregning) av verdier og avskrivninger på fartøy med utstyr og utelatelse av verdier på fisketillatelser. Fra og med 2008 vil undersøkelsen ha et bedriftsøkonomisk perspektiv der en benytter de verdier og avskrivninger på fartøy med utstyr som oppgis i regnskapene og en vil inkludere verdier på alle fisketillatelser som er oppgitt i regnskapene.
I forbindelse med omleggingen har en laget nye tidsserier basert på bedriftsøkonomiske perspektiv slik at alle størrelser som presenteres i denne tidsserien er basert på bedriftsøkonomisk perspektiv.
Når det gjelder resultatregnskapet medfører endringene i perspektiv størst konsekvenser for resultatene før 1994 da en hadde avskrivninger etter såkalt blandet prinsipp. Avskrivninger etter blandet prinsipp er en kombinasjon av avskrivninger av gjenanskaffelsesverdi og avskrivninger av bokført verdi. Avskrivninger etter blandet prinsipp vil være høyere enn bokførte avskrivninger. En endring fra samfunnsøkonomisk perspektiv til bedriftsøkonomisk perspektiv medfører derfor et klart skifte til høyere driftsmargin for perioden 1980-1993. Fra og med 1994 har en i undersøkelsen beregnet avskrivninger etter historisk kost. På aggregert nivå avviker beregnede avskrivninger etter historisk kost lite fra de reelle bokførte avskrivningene. Endringen av perspektiv i lønnsomhetsundersøkelsen vil derfor ha mindre innvirkning på størrelsene i resultatregnskapet fra og med 1994.
I forhold til balansen vil endringen i perspektiv medføre at alle oppgitte verdier på fisketillatelser tas med i eiendelene. Totalkapitalen vil dermed bli høyere og gi en lavere totalrentabilitet. Balansestørrelser vil kunne presenteres fra og med 2003.
I forbindelse med endring av perspektiv vil beregning av gjenanskaffelsesverdi, kalkulert rente på egenkapitalen og lønnsevne falle bort fra og med 2008-undersøkelsen.
</t>
  </si>
  <si>
    <t>Endringer i populasjonen, fartøygrupperinger og størrelsesgruppering</t>
  </si>
  <si>
    <t xml:space="preserve">Det er i 2009 undersøkelsen foretatt endringer i forhold til kriteriene for utvelging av fartøy til populasjonen. En har valgt å gå bort fra kravet om driftstid, slik at det fra og med 2009 undersøkelsen kun er knyttet krav til fangstinntekt. Kravet til fangstinntekt avhenger av fartøyets størrelse. Dette innebærer at en ikke lenger kan bruke begrepet ”helårsdrevne fartøy” om populasjonen i lønnsomhetsundersøkelsen. 
Fram til og med 2008 undersøkelsen har det vært en nedre lengdegrense for fartøyets størrelse på 8 meter største lengde. Fra og med 2009 er ikke nedre grense for fartøyets største lengde benyttet ved utvelgelse av populasjonen.
Det er i 2009 undersøkelsen gjort endringer i inndelingen av fartøygrupper og lengdegrupper. Den geografiske inndelingen faller bort fra og med 2009 undersøkelsen.
En har fra og med 2009 undersøkelsen valgt å redusere utvalget i forhold til tidligere år. En følge av reduksjonen i utvalget er at de verdiene fartøyeier oppgir for det enkelte fartøy, spesielt for størrelser i balansen, vil få større betydning for resultatet enn tidligere. Dette er spesielt aktuelt på fartøygruppenivå for grupper hvor utvalget er lavt. For fartøygrupper hvor utvalget er høyere og for sammenstillinger på høyere nivå (f. eks. for størrelsesgrupper og totalt) har reduksjonen i utvalget mindre betydning. </t>
  </si>
  <si>
    <t xml:space="preserve">I forbindelse med 2012-undersøkelsen er det gjort mindre endringer i fartøygrupperingen. Utviklingen i antall fartøy i fartøygruppe 8  "Diverse trålere (Fiske etter sei, vassild, flatfisk m.m.)" har gått i en slik retning at vi ikke lenger finner grunnlag for å presentere resultater for gruppen, og vi har derfor valgt å avslutte gruppen i forbindelse med 2012-undersøkelsen. De gjenværende fartøyene i gruppen plasseres fra og med 2012-undersøkelsen i fartøygruppe 6. Denne fartøygruppen har samtidig skiftet navn fra "Torsketrålere/Reketrålere" til "Torsketrålere inkl. trålere i andre bunnfiskerier". Det er gjort endringer i tidsseriene tilbake i tid, slik at tallene er sammenliknbare. Endringen påvirker tallene for årene 2003-2011. </t>
  </si>
  <si>
    <t>Det er gjort en endring av definisjon i grupperingen av enkelte av fartøyene innenfor pelagiske fiskerier. I «forskrift av 13.oktober 2006 nr. 1157 om spesielle tillatelser til å drive enkelte former for fiske og fangst» er det åpnet for at enkelte fartøy med nottillatelse kan få tillatelse til bruke trål i fisket, og omvendt at enkelte fartøy med pelagiske tråltillatelser kan få tillatelse til å fiske med not. For årene 2009-2012 er fartøyene, som har benyttet seg av en slik tillatelse, i undersøkelsen blitt gruppert etter det redskapet de har benyttet. I forbindelse med 2013-undersøkelsen er dette endret slik at disse fartøyene blir plassert i fartøygrupper etter hvilken rettighet fartøyet har. Denne endringen påvirker kystnotgruppene (fartøygruppene 9-11) og pelagiske trålere (fartøygruppe 13).</t>
  </si>
  <si>
    <t>1980-</t>
  </si>
  <si>
    <t>Lagsavgift</t>
  </si>
  <si>
    <r>
      <t xml:space="preserve">I forbindelse med 2003-undersøkelsen ble det gjennomført store endringer i både inndelingen av fartøygrupper og størrelsesgrupper. Hensikten var å tilpasse fartøygruppene i lønnsomhetsundersøkelsen til de gjeldende reguleringsgruppene i de norske fiskerier. Kriteriene for inndeling i de ulike fartøygruppene ble også endret i forbindelse med 2003-undersøkelsen. Fra og med 2003-undersøkelsen er fartøyene delt inn i fartøygrupper etter hvilke </t>
    </r>
    <r>
      <rPr>
        <u/>
        <sz val="10"/>
        <rFont val="Arial"/>
        <family val="2"/>
      </rPr>
      <t>fangstmuligheter</t>
    </r>
    <r>
      <rPr>
        <sz val="10"/>
        <rFont val="Arial"/>
        <family val="2"/>
      </rPr>
      <t xml:space="preserve"> fartøyene har. I tidligere undersøkelser er det </t>
    </r>
    <r>
      <rPr>
        <u/>
        <sz val="10"/>
        <rFont val="Arial"/>
        <family val="2"/>
      </rPr>
      <t>driften</t>
    </r>
    <r>
      <rPr>
        <sz val="10"/>
        <rFont val="Arial"/>
        <family val="2"/>
      </rPr>
      <t xml:space="preserve"> til fartøyene som har vært avgjørende for plassering i de ulike fartøygruppene.
Når det gjelder inndeling av flåten i størrelsesgrupper, har en tatt utgangspunkt i lengdeinndelingen i "Finnmarksmodellen" for å gruppere kystfartøyene (fartøy under 28 meter største lengde) etter fysisk størrelse. En har ikke foretatt noen videre inndeling av flåten i størrelsen 28 meter største lengde og over.</t>
    </r>
  </si>
  <si>
    <r>
      <t>Driftsinntekter er summen av inntekter fra fiske og inntekter fra annen virksomhet. I posten inngår også tilfeldige inntekter som fartøyene kan ha hatt, i tillegg til eventuelle tilskudd og erstatninger. Større erstatninger er, i størst mulig grad, ført mot vedlikeholdskostnadene. Kostnadsreduserende driftstilskudd inngår i driftsinntektene for årene 1980-1986 og likviditetstilskudd inngår for årene 1988-1992. Fra og med 2019 er Lagsavgift en egen post under driftskostnader. I tidligere lønnsomhetsundersøkelser ble den trukket fra fangstinntekten før vi beregnet driftsinntekter.</t>
    </r>
    <r>
      <rPr>
        <sz val="10"/>
        <color rgb="FF00B050"/>
        <rFont val="Arial"/>
        <family val="2"/>
      </rPr>
      <t xml:space="preserve"> </t>
    </r>
  </si>
  <si>
    <t>Avgift til salgslagene i forbindelse med omsetningen av fangst. Avgiften er hjemlet i Fiskesalslagslova § 9. Avgiftsatsen blir fastsatt av salgslagene selv og vil derfor variere mellom salgslagene og fra år til år.</t>
  </si>
  <si>
    <t>Offisiell statistikk</t>
  </si>
  <si>
    <t>Ressursavgift</t>
  </si>
  <si>
    <t xml:space="preserve">Avgift innført med virkning fra og med 1. januar 2005. Forskrift av 20. desember 2004 om kontrollavgift i fiskeflåten. Av § 2 fremgikk det at det skulle betales kontrollavgift av brutto fangstverdi for all fangst som til enhver tid var omfattet av salgslagenes enerett til førstehåndsomsetning etter råfiskloven. Avgiften ble trukket med en sats på 0,2 prosent over sluttseddel på samme grunnlag som produktavgift, pensjonstrekk og strukturavgift (brutto fangstinntekt fratrukket lagsavgift). Avgiften opphørte 1. januar 2013.
Kontrollavgiften ble gjeninnført med virkning fra og med 1.januar 2021. Forskrift av 20. desember 2021 om innkreving av kontrollavgift i fiskeflåten. Av § 2 fremgår det at det skal betales kontrollavgift av brutto fangstverdi for all fangst av norske fartøy som til enhver tid er omfattet av salgslagenes enerett til førstehåndsomsetning etter fiskesalgslagsloven. Avgiftssatsen er 0,22 prosent. Beregningsgrunnlag for avgiften er brutto fangstverdi fratrukket lagsavgift, og avgiften blir trukket over sluttseddel. Avgiften gjelder for fartøy større en eller lik 15 meter største lengde.
</t>
  </si>
  <si>
    <t>Avgift innført med virkning fra og med 1. juli 2021. Forskrift av 18. juni 2021 om avgift på viltlevende marine ressurser. Av § 1 fremgår det at det skal betales avgift til statskassen ved førstehåndsomsetning av viltlevende marine ressurser som er høstet av norskregistrert fartøy. Avgiften skal betales med 0,42 prosent av avgiftsgrunnlaget. Avgiftsgrunnlaget er brutto salgsbeløp minus den avgift som skal betales til fiskesalgslaget etter fiskesalslagslova (brutto fangstinntekt fratrukket lagsavgift). Avgiften trekkes over sluttseddel.</t>
  </si>
  <si>
    <r>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
CO</t>
    </r>
    <r>
      <rPr>
        <vertAlign val="subscript"/>
        <sz val="10"/>
        <rFont val="Arial"/>
        <family val="2"/>
      </rPr>
      <t>2</t>
    </r>
    <r>
      <rPr>
        <sz val="10"/>
        <rFont val="Arial"/>
        <family val="2"/>
      </rPr>
      <t>-kompensasjon. Første år med utbetaling fra kompensasjonsordningen for CO</t>
    </r>
    <r>
      <rPr>
        <vertAlign val="subscript"/>
        <sz val="10"/>
        <rFont val="Arial"/>
        <family val="2"/>
      </rPr>
      <t>2</t>
    </r>
    <r>
      <rPr>
        <sz val="10"/>
        <rFont val="Arial"/>
        <family val="2"/>
      </rPr>
      <t>-avgift er 2021.  Fra og med 1. januar 2020 er det innført en kompensasjonsordning for CO</t>
    </r>
    <r>
      <rPr>
        <vertAlign val="subscript"/>
        <sz val="10"/>
        <rFont val="Arial"/>
        <family val="2"/>
      </rPr>
      <t>2</t>
    </r>
    <r>
      <rPr>
        <sz val="10"/>
        <rFont val="Arial"/>
        <family val="2"/>
      </rPr>
      <t>-avgift, jf. forskrift av 23. desember 2020 om midl. tilskudd som kompensasjon for CO</t>
    </r>
    <r>
      <rPr>
        <vertAlign val="subscript"/>
        <sz val="10"/>
        <rFont val="Arial"/>
        <family val="2"/>
      </rPr>
      <t>2</t>
    </r>
    <r>
      <rPr>
        <sz val="10"/>
        <rFont val="Arial"/>
        <family val="2"/>
      </rPr>
      <t>-avgift til fartøy som driver fiske og fangst i nære farvann. CO</t>
    </r>
    <r>
      <rPr>
        <vertAlign val="subscript"/>
        <sz val="10"/>
        <rFont val="Arial"/>
        <family val="2"/>
      </rPr>
      <t>2</t>
    </r>
    <r>
      <rPr>
        <sz val="10"/>
        <rFont val="Arial"/>
        <family val="2"/>
      </rPr>
      <t>-kompensasjon utbetales på basis av fangstverdi det foregående kalenderår, etter søknad. Ordningen administreres av Garantikassen for fiskere. 
CO</t>
    </r>
    <r>
      <rPr>
        <vertAlign val="subscript"/>
        <sz val="10"/>
        <rFont val="Arial"/>
        <family val="2"/>
      </rPr>
      <t>2</t>
    </r>
    <r>
      <rPr>
        <sz val="10"/>
        <rFont val="Arial"/>
        <family val="2"/>
      </rPr>
      <t>-kompensasjon blir i de tilfeller hvor vi kan identifisere kompensasjonsbeløpet i de tilsendte opplysningene ført til fradrag fra drivstoff. Det kan forekomme unntak.</t>
    </r>
  </si>
  <si>
    <t>Nominelle verdier</t>
  </si>
  <si>
    <t xml:space="preserve"> </t>
  </si>
  <si>
    <t>Oppdatert pr.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</si>
</sst>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Red]\-#,##0.0"/>
    <numFmt numFmtId="167" formatCode="###,###,##0;[Red]\-###,###,##0"/>
  </numFmts>
  <fonts count="24" x14ac:knownFonts="1">
    <font>
      <sz val="10"/>
      <name val="Arial"/>
    </font>
    <font>
      <sz val="10"/>
      <name val="Arial"/>
      <family val="2"/>
    </font>
    <font>
      <sz val="10"/>
      <name val="Arial"/>
      <family val="2"/>
    </font>
    <font>
      <sz val="10"/>
      <color theme="1"/>
      <name val="Arial"/>
      <family val="2"/>
    </font>
    <font>
      <sz val="16"/>
      <color rgb="FF14406B"/>
      <name val="Arial"/>
      <family val="2"/>
    </font>
    <font>
      <sz val="8"/>
      <name val="Arial"/>
      <family val="2"/>
    </font>
    <font>
      <b/>
      <sz val="14"/>
      <name val="Arial"/>
      <family val="2"/>
    </font>
    <font>
      <sz val="14"/>
      <color rgb="FF14406B"/>
      <name val="Arial"/>
      <family val="2"/>
    </font>
    <font>
      <sz val="9"/>
      <name val="Arial"/>
      <family val="2"/>
    </font>
    <font>
      <b/>
      <sz val="9"/>
      <name val="Arial"/>
      <family val="2"/>
    </font>
    <font>
      <b/>
      <sz val="9"/>
      <color theme="0"/>
      <name val="Arial"/>
      <family val="2"/>
    </font>
    <font>
      <b/>
      <sz val="8"/>
      <name val="Arial"/>
      <family val="2"/>
    </font>
    <font>
      <sz val="11"/>
      <color rgb="FF14406B"/>
      <name val="Arial"/>
      <family val="2"/>
    </font>
    <font>
      <b/>
      <sz val="9"/>
      <color theme="1"/>
      <name val="Arial"/>
      <family val="2"/>
    </font>
    <font>
      <sz val="9"/>
      <color rgb="FFFF0000"/>
      <name val="Arial"/>
      <family val="2"/>
    </font>
    <font>
      <b/>
      <sz val="10"/>
      <name val="Arial"/>
      <family val="2"/>
    </font>
    <font>
      <u/>
      <sz val="10"/>
      <name val="Arial"/>
      <family val="2"/>
    </font>
    <font>
      <b/>
      <sz val="10"/>
      <color theme="1"/>
      <name val="Arial"/>
      <family val="2"/>
    </font>
    <font>
      <sz val="14"/>
      <name val="Arial"/>
      <family val="2"/>
    </font>
    <font>
      <sz val="10"/>
      <color rgb="FFFF0000"/>
      <name val="Arial"/>
      <family val="2"/>
    </font>
    <font>
      <b/>
      <sz val="10"/>
      <color rgb="FFFF0000"/>
      <name val="Arial"/>
      <family val="2"/>
    </font>
    <font>
      <sz val="10"/>
      <color rgb="FF00B050"/>
      <name val="Arial"/>
      <family val="2"/>
    </font>
    <font>
      <sz val="12"/>
      <color rgb="FF23AEB4"/>
      <name val="Arial"/>
      <family val="2"/>
    </font>
    <font>
      <vertAlign val="subscript"/>
      <sz val="10"/>
      <name val="Arial"/>
      <family val="2"/>
    </font>
  </fonts>
  <fills count="3">
    <fill>
      <patternFill patternType="none"/>
    </fill>
    <fill>
      <patternFill patternType="gray125"/>
    </fill>
    <fill>
      <patternFill patternType="solid">
        <fgColor rgb="FF23AEB4"/>
        <bgColor indexed="64"/>
      </patternFill>
    </fill>
  </fills>
  <borders count="22">
    <border>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164" fontId="1" fillId="0" borderId="0" applyFont="0" applyFill="0" applyBorder="0" applyAlignment="0" applyProtection="0"/>
    <xf numFmtId="0" fontId="2" fillId="0" borderId="0"/>
  </cellStyleXfs>
  <cellXfs count="110">
    <xf numFmtId="0" fontId="0" fillId="0" borderId="0" xfId="0"/>
    <xf numFmtId="0" fontId="4" fillId="0" borderId="0" xfId="0" applyFont="1"/>
    <xf numFmtId="0" fontId="5" fillId="0" borderId="0" xfId="0" applyFont="1"/>
    <xf numFmtId="0" fontId="1" fillId="0" borderId="0" xfId="0" applyFont="1"/>
    <xf numFmtId="0" fontId="6" fillId="0" borderId="0" xfId="0" applyFont="1"/>
    <xf numFmtId="0" fontId="7" fillId="0" borderId="0" xfId="0" applyFont="1" applyAlignment="1"/>
    <xf numFmtId="1" fontId="1" fillId="0" borderId="0" xfId="0" applyNumberFormat="1" applyFont="1"/>
    <xf numFmtId="0" fontId="8" fillId="0" borderId="0" xfId="0" applyFont="1"/>
    <xf numFmtId="0" fontId="8" fillId="0" borderId="0" xfId="0" applyFont="1" applyAlignment="1">
      <alignment vertical="center"/>
    </xf>
    <xf numFmtId="0" fontId="9" fillId="0" borderId="0" xfId="0" applyFont="1" applyAlignment="1">
      <alignment vertical="top" wrapText="1"/>
    </xf>
    <xf numFmtId="0" fontId="1" fillId="0" borderId="0" xfId="0" applyFont="1" applyAlignment="1">
      <alignment vertical="top"/>
    </xf>
    <xf numFmtId="0" fontId="5" fillId="0" borderId="0" xfId="0" applyFont="1" applyAlignment="1">
      <alignment vertical="top"/>
    </xf>
    <xf numFmtId="1" fontId="1" fillId="0" borderId="0" xfId="0" applyNumberFormat="1" applyFont="1" applyAlignment="1">
      <alignment horizontal="right"/>
    </xf>
    <xf numFmtId="1" fontId="5" fillId="0" borderId="0" xfId="0" applyNumberFormat="1" applyFont="1" applyAlignment="1">
      <alignment horizontal="right"/>
    </xf>
    <xf numFmtId="0" fontId="10" fillId="2" borderId="16" xfId="0" applyFont="1" applyFill="1" applyBorder="1"/>
    <xf numFmtId="1" fontId="11" fillId="0" borderId="0" xfId="0" applyNumberFormat="1" applyFont="1" applyAlignment="1">
      <alignment horizontal="right"/>
    </xf>
    <xf numFmtId="0" fontId="12" fillId="0" borderId="0" xfId="0" applyFont="1" applyFill="1" applyBorder="1"/>
    <xf numFmtId="0" fontId="9" fillId="0" borderId="0" xfId="0" applyFont="1" applyFill="1" applyBorder="1"/>
    <xf numFmtId="1" fontId="11" fillId="0" borderId="0" xfId="0" applyNumberFormat="1" applyFont="1" applyFill="1" applyAlignment="1">
      <alignment horizontal="right"/>
    </xf>
    <xf numFmtId="0" fontId="13" fillId="0" borderId="0" xfId="0" applyFont="1" applyBorder="1"/>
    <xf numFmtId="3" fontId="9" fillId="0" borderId="0" xfId="0" applyNumberFormat="1" applyFont="1"/>
    <xf numFmtId="3" fontId="9" fillId="0" borderId="0" xfId="0" applyNumberFormat="1" applyFont="1" applyAlignment="1">
      <alignment vertical="top"/>
    </xf>
    <xf numFmtId="0" fontId="9" fillId="0" borderId="0" xfId="0" applyFont="1"/>
    <xf numFmtId="3" fontId="8" fillId="0" borderId="0" xfId="0" applyNumberFormat="1" applyFont="1"/>
    <xf numFmtId="165" fontId="8" fillId="0" borderId="0" xfId="0" applyNumberFormat="1" applyFont="1"/>
    <xf numFmtId="1" fontId="8" fillId="0" borderId="0" xfId="0" applyNumberFormat="1" applyFont="1"/>
    <xf numFmtId="3" fontId="14" fillId="0" borderId="0" xfId="0" applyNumberFormat="1" applyFont="1"/>
    <xf numFmtId="3" fontId="9" fillId="0" borderId="1" xfId="0" applyNumberFormat="1" applyFont="1" applyBorder="1"/>
    <xf numFmtId="0" fontId="11" fillId="0" borderId="0" xfId="0" applyFont="1"/>
    <xf numFmtId="167" fontId="9" fillId="0" borderId="0" xfId="0" applyNumberFormat="1" applyFont="1"/>
    <xf numFmtId="167" fontId="5" fillId="0" borderId="0" xfId="0" applyNumberFormat="1" applyFont="1"/>
    <xf numFmtId="165" fontId="8" fillId="0" borderId="0" xfId="0" applyNumberFormat="1" applyFont="1" applyBorder="1"/>
    <xf numFmtId="3" fontId="8" fillId="0" borderId="0" xfId="0" applyNumberFormat="1" applyFont="1" applyAlignment="1">
      <alignment vertical="top"/>
    </xf>
    <xf numFmtId="3" fontId="9" fillId="0" borderId="1" xfId="0" applyNumberFormat="1" applyFont="1" applyBorder="1" applyAlignment="1">
      <alignment vertical="top"/>
    </xf>
    <xf numFmtId="167" fontId="9" fillId="0" borderId="0" xfId="2" applyNumberFormat="1" applyFont="1"/>
    <xf numFmtId="0" fontId="12" fillId="0" borderId="0" xfId="0" applyFont="1" applyBorder="1"/>
    <xf numFmtId="3" fontId="9" fillId="0" borderId="0" xfId="0" applyNumberFormat="1" applyFont="1" applyBorder="1"/>
    <xf numFmtId="0" fontId="12" fillId="0" borderId="0" xfId="0" applyFont="1"/>
    <xf numFmtId="166" fontId="8" fillId="0" borderId="0" xfId="0" applyNumberFormat="1" applyFont="1"/>
    <xf numFmtId="166" fontId="8" fillId="0" borderId="0" xfId="0" applyNumberFormat="1" applyFont="1" applyAlignment="1">
      <alignment horizontal="right"/>
    </xf>
    <xf numFmtId="3" fontId="9" fillId="0" borderId="0" xfId="2" applyNumberFormat="1" applyFont="1"/>
    <xf numFmtId="3" fontId="9" fillId="0" borderId="0" xfId="0" applyNumberFormat="1" applyFont="1" applyAlignment="1">
      <alignment horizontal="right"/>
    </xf>
    <xf numFmtId="0" fontId="5" fillId="2" borderId="0" xfId="0" applyFont="1" applyFill="1"/>
    <xf numFmtId="0" fontId="1" fillId="2" borderId="0" xfId="0" applyFont="1" applyFill="1"/>
    <xf numFmtId="0" fontId="12" fillId="0" borderId="0" xfId="1" applyFont="1"/>
    <xf numFmtId="0" fontId="1" fillId="0" borderId="0" xfId="1" applyFont="1"/>
    <xf numFmtId="0" fontId="15" fillId="0" borderId="0" xfId="1" applyFont="1"/>
    <xf numFmtId="0" fontId="15" fillId="0" borderId="2" xfId="1" applyFont="1" applyBorder="1" applyAlignment="1">
      <alignment vertical="top"/>
    </xf>
    <xf numFmtId="0" fontId="1" fillId="0" borderId="6" xfId="1" applyFont="1" applyBorder="1" applyAlignment="1">
      <alignment vertical="top" wrapText="1"/>
    </xf>
    <xf numFmtId="0" fontId="15" fillId="0" borderId="3" xfId="1" applyFont="1" applyBorder="1" applyAlignment="1">
      <alignment horizontal="right" vertical="top"/>
    </xf>
    <xf numFmtId="0" fontId="1" fillId="0" borderId="7" xfId="1" applyFont="1" applyBorder="1" applyAlignment="1">
      <alignment vertical="top"/>
    </xf>
    <xf numFmtId="1" fontId="15" fillId="0" borderId="3" xfId="1" applyNumberFormat="1" applyFont="1" applyBorder="1" applyAlignment="1">
      <alignment vertical="top"/>
    </xf>
    <xf numFmtId="0" fontId="1" fillId="0" borderId="0" xfId="1" applyFont="1" applyAlignment="1">
      <alignment wrapText="1"/>
    </xf>
    <xf numFmtId="0" fontId="1" fillId="0" borderId="7" xfId="1" applyFont="1" applyBorder="1" applyAlignment="1">
      <alignment vertical="top" wrapText="1"/>
    </xf>
    <xf numFmtId="0" fontId="15" fillId="0" borderId="3" xfId="1" applyFont="1" applyBorder="1" applyAlignment="1">
      <alignment vertical="top"/>
    </xf>
    <xf numFmtId="0" fontId="1" fillId="0" borderId="0" xfId="3" applyFont="1"/>
    <xf numFmtId="0" fontId="15" fillId="0" borderId="3" xfId="1" applyFont="1" applyFill="1" applyBorder="1" applyAlignment="1">
      <alignment vertical="top"/>
    </xf>
    <xf numFmtId="0" fontId="17" fillId="0" borderId="18" xfId="1" applyFont="1" applyBorder="1" applyAlignment="1">
      <alignment vertical="top"/>
    </xf>
    <xf numFmtId="0" fontId="3" fillId="0" borderId="7" xfId="1" applyFont="1" applyBorder="1" applyAlignment="1">
      <alignment vertical="top"/>
    </xf>
    <xf numFmtId="0" fontId="15" fillId="0" borderId="17" xfId="1" applyFont="1" applyBorder="1" applyAlignment="1">
      <alignment vertical="top"/>
    </xf>
    <xf numFmtId="0" fontId="3" fillId="0" borderId="8" xfId="1" applyFont="1" applyBorder="1" applyAlignment="1">
      <alignment vertical="top"/>
    </xf>
    <xf numFmtId="0" fontId="4" fillId="0" borderId="0" xfId="1" applyFont="1"/>
    <xf numFmtId="0" fontId="18" fillId="0" borderId="0" xfId="1" applyFont="1"/>
    <xf numFmtId="0" fontId="17" fillId="0" borderId="2" xfId="1" applyFont="1" applyBorder="1" applyAlignment="1">
      <alignment vertical="top"/>
    </xf>
    <xf numFmtId="0" fontId="17" fillId="0" borderId="3" xfId="1" applyFont="1" applyBorder="1" applyAlignment="1">
      <alignment vertical="top"/>
    </xf>
    <xf numFmtId="0" fontId="17" fillId="0" borderId="4" xfId="1" applyFont="1" applyBorder="1" applyAlignment="1">
      <alignment vertical="top"/>
    </xf>
    <xf numFmtId="0" fontId="19" fillId="0" borderId="0" xfId="1" applyFont="1"/>
    <xf numFmtId="0" fontId="20" fillId="0" borderId="4" xfId="1" applyFont="1" applyBorder="1" applyAlignment="1">
      <alignment vertical="top"/>
    </xf>
    <xf numFmtId="166" fontId="17" fillId="0" borderId="3" xfId="1" applyNumberFormat="1" applyFont="1" applyBorder="1" applyAlignment="1">
      <alignment vertical="top"/>
    </xf>
    <xf numFmtId="0" fontId="3" fillId="0" borderId="3" xfId="1" applyFont="1" applyBorder="1" applyAlignment="1">
      <alignment vertical="top"/>
    </xf>
    <xf numFmtId="0" fontId="17" fillId="0" borderId="5" xfId="1" applyFont="1" applyBorder="1" applyAlignment="1">
      <alignment vertical="top"/>
    </xf>
    <xf numFmtId="0" fontId="16" fillId="0" borderId="0" xfId="1" applyFont="1"/>
    <xf numFmtId="0" fontId="22" fillId="0" borderId="0" xfId="0" applyFont="1" applyAlignment="1">
      <alignment horizontal="left"/>
    </xf>
    <xf numFmtId="0" fontId="1" fillId="0" borderId="0" xfId="1"/>
    <xf numFmtId="0" fontId="1" fillId="0" borderId="0" xfId="1" applyAlignment="1">
      <alignment wrapText="1"/>
    </xf>
    <xf numFmtId="0" fontId="1" fillId="0" borderId="14" xfId="1" applyFont="1" applyBorder="1" applyAlignment="1">
      <alignment horizontal="left" vertical="top" wrapText="1"/>
    </xf>
    <xf numFmtId="0" fontId="1" fillId="0" borderId="1" xfId="1" applyFont="1" applyBorder="1" applyAlignment="1">
      <alignment horizontal="left" vertical="top" wrapText="1"/>
    </xf>
    <xf numFmtId="0" fontId="1" fillId="0" borderId="15" xfId="1" applyFont="1" applyBorder="1" applyAlignment="1">
      <alignment horizontal="left" vertical="top" wrapText="1"/>
    </xf>
    <xf numFmtId="0" fontId="3" fillId="0" borderId="14" xfId="1" applyFont="1" applyBorder="1" applyAlignment="1">
      <alignment horizontal="left" vertical="top" wrapText="1"/>
    </xf>
    <xf numFmtId="0" fontId="3" fillId="0" borderId="1" xfId="1" applyFont="1" applyBorder="1" applyAlignment="1">
      <alignment horizontal="left" vertical="top" wrapText="1"/>
    </xf>
    <xf numFmtId="0" fontId="3" fillId="0" borderId="15" xfId="1" applyFont="1" applyBorder="1" applyAlignment="1">
      <alignment horizontal="left" vertical="top" wrapText="1"/>
    </xf>
    <xf numFmtId="0" fontId="1" fillId="0" borderId="19" xfId="1" applyFont="1" applyBorder="1" applyAlignment="1">
      <alignment horizontal="left" vertical="top" wrapText="1"/>
    </xf>
    <xf numFmtId="0" fontId="1" fillId="0" borderId="20" xfId="1" applyFont="1" applyBorder="1" applyAlignment="1">
      <alignment horizontal="left" vertical="top" wrapText="1"/>
    </xf>
    <xf numFmtId="0" fontId="1" fillId="0" borderId="21" xfId="1" applyFont="1" applyBorder="1" applyAlignment="1">
      <alignment horizontal="left" vertical="top" wrapText="1"/>
    </xf>
    <xf numFmtId="0" fontId="1" fillId="0" borderId="6" xfId="1" applyFont="1" applyBorder="1" applyAlignment="1">
      <alignment vertical="top" wrapText="1"/>
    </xf>
    <xf numFmtId="0" fontId="1" fillId="0" borderId="9" xfId="1" applyFont="1" applyBorder="1" applyAlignment="1">
      <alignment vertical="top" wrapText="1"/>
    </xf>
    <xf numFmtId="0" fontId="1" fillId="0" borderId="7" xfId="1" applyFont="1" applyBorder="1" applyAlignment="1">
      <alignment vertical="top" wrapText="1"/>
    </xf>
    <xf numFmtId="0" fontId="1" fillId="0" borderId="10" xfId="1" applyFont="1" applyBorder="1" applyAlignment="1">
      <alignment vertical="top" wrapText="1"/>
    </xf>
    <xf numFmtId="0" fontId="3" fillId="0" borderId="7" xfId="1" applyFont="1" applyBorder="1" applyAlignment="1">
      <alignment vertical="top" wrapText="1"/>
    </xf>
    <xf numFmtId="0" fontId="3" fillId="0" borderId="10" xfId="1" applyFont="1" applyBorder="1" applyAlignment="1">
      <alignment vertical="top" wrapText="1"/>
    </xf>
    <xf numFmtId="0" fontId="1" fillId="0" borderId="6" xfId="1" applyBorder="1" applyAlignment="1">
      <alignment vertical="top" wrapText="1"/>
    </xf>
    <xf numFmtId="0" fontId="1" fillId="0" borderId="9" xfId="1" applyBorder="1" applyAlignment="1">
      <alignment vertical="top" wrapText="1"/>
    </xf>
    <xf numFmtId="0" fontId="1" fillId="0" borderId="7" xfId="1" applyBorder="1" applyAlignment="1">
      <alignment vertical="top" wrapText="1"/>
    </xf>
    <xf numFmtId="0" fontId="1" fillId="0" borderId="10" xfId="1" applyBorder="1" applyAlignment="1">
      <alignment vertical="top" wrapText="1"/>
    </xf>
    <xf numFmtId="0" fontId="1" fillId="0" borderId="11" xfId="1" applyBorder="1" applyAlignment="1">
      <alignment vertical="top" wrapText="1"/>
    </xf>
    <xf numFmtId="0" fontId="1" fillId="0" borderId="12" xfId="1" applyBorder="1" applyAlignment="1">
      <alignment vertical="top" wrapText="1"/>
    </xf>
    <xf numFmtId="0" fontId="1" fillId="0" borderId="14" xfId="1" applyBorder="1" applyAlignment="1">
      <alignment vertical="top" wrapText="1"/>
    </xf>
    <xf numFmtId="0" fontId="1" fillId="0" borderId="1" xfId="1" applyBorder="1" applyAlignment="1">
      <alignment vertical="top" wrapText="1"/>
    </xf>
    <xf numFmtId="0" fontId="1" fillId="0" borderId="15" xfId="1" applyBorder="1" applyAlignment="1">
      <alignment vertical="top" wrapText="1"/>
    </xf>
    <xf numFmtId="0" fontId="1" fillId="0" borderId="14" xfId="1" applyBorder="1" applyAlignment="1">
      <alignment horizontal="left" vertical="top" wrapText="1"/>
    </xf>
    <xf numFmtId="0" fontId="1" fillId="0" borderId="1" xfId="1" applyBorder="1" applyAlignment="1">
      <alignment horizontal="left" vertical="top" wrapText="1"/>
    </xf>
    <xf numFmtId="0" fontId="1" fillId="0" borderId="15" xfId="1" applyBorder="1" applyAlignment="1">
      <alignment horizontal="left" vertical="top" wrapText="1"/>
    </xf>
    <xf numFmtId="0" fontId="1" fillId="0" borderId="14" xfId="1" applyBorder="1" applyAlignment="1">
      <alignment horizontal="center" vertical="top" wrapText="1"/>
    </xf>
    <xf numFmtId="0" fontId="1" fillId="0" borderId="1" xfId="1" applyBorder="1" applyAlignment="1">
      <alignment horizontal="center" vertical="top" wrapText="1"/>
    </xf>
    <xf numFmtId="0" fontId="1" fillId="0" borderId="15" xfId="1" applyBorder="1" applyAlignment="1">
      <alignment horizontal="center" vertical="top" wrapText="1"/>
    </xf>
    <xf numFmtId="0" fontId="3" fillId="0" borderId="14" xfId="1" applyFont="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3" fillId="0" borderId="15" xfId="1" applyFont="1" applyBorder="1" applyAlignment="1" applyProtection="1">
      <alignment horizontal="left" vertical="top" wrapText="1"/>
      <protection locked="0"/>
    </xf>
    <xf numFmtId="0" fontId="1" fillId="0" borderId="8" xfId="1" applyBorder="1" applyAlignment="1">
      <alignment vertical="top" wrapText="1"/>
    </xf>
    <xf numFmtId="0" fontId="1" fillId="0" borderId="13" xfId="1" applyBorder="1" applyAlignment="1">
      <alignment vertical="top" wrapText="1"/>
    </xf>
  </cellXfs>
  <cellStyles count="4">
    <cellStyle name="Komma" xfId="2" builtinId="3"/>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colors>
    <mruColors>
      <color rgb="FF14406B"/>
      <color rgb="FF0033A0"/>
      <color rgb="FFCBD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76"/>
  <sheetViews>
    <sheetView showZeros="0" tabSelected="1" zoomScaleNormal="100" workbookViewId="0">
      <pane xSplit="1" ySplit="12" topLeftCell="B13" activePane="bottomRight" state="frozen"/>
      <selection pane="topRight" activeCell="B1" sqref="B1"/>
      <selection pane="bottomLeft" activeCell="A12" sqref="A12"/>
      <selection pane="bottomRight"/>
    </sheetView>
  </sheetViews>
  <sheetFormatPr baseColWidth="10" defaultColWidth="9.140625" defaultRowHeight="12.75" x14ac:dyDescent="0.2"/>
  <cols>
    <col min="1" max="1" width="62.85546875" style="2" customWidth="1"/>
    <col min="2" max="7" width="10.7109375" style="2" customWidth="1"/>
    <col min="8" max="28" width="11.42578125" style="2" bestFit="1" customWidth="1"/>
    <col min="29" max="29" width="11.42578125" style="3" bestFit="1" customWidth="1"/>
    <col min="30" max="32" width="11.42578125" style="2" bestFit="1" customWidth="1"/>
    <col min="33" max="34" width="12.7109375" style="2" bestFit="1" customWidth="1"/>
    <col min="35" max="46" width="12.7109375" style="2" customWidth="1"/>
    <col min="47" max="16384" width="9.140625" style="2"/>
  </cols>
  <sheetData>
    <row r="1" spans="1:46" ht="20.25" x14ac:dyDescent="0.3">
      <c r="A1" s="1" t="s">
        <v>15</v>
      </c>
    </row>
    <row r="2" spans="1:46" ht="12.75" customHeight="1" x14ac:dyDescent="0.25">
      <c r="A2" s="4"/>
    </row>
    <row r="3" spans="1:46" s="3" customFormat="1" ht="18" x14ac:dyDescent="0.25">
      <c r="A3" s="5" t="s">
        <v>82</v>
      </c>
      <c r="AD3" s="6"/>
    </row>
    <row r="4" spans="1:46" s="3" customFormat="1" ht="15" x14ac:dyDescent="0.2">
      <c r="A4" s="72" t="s">
        <v>132</v>
      </c>
      <c r="AD4" s="6"/>
    </row>
    <row r="5" spans="1:46" ht="11.25" customHeight="1" x14ac:dyDescent="0.2"/>
    <row r="6" spans="1:46" x14ac:dyDescent="0.2">
      <c r="A6" s="7" t="s">
        <v>61</v>
      </c>
    </row>
    <row r="7" spans="1:46" s="3" customFormat="1" x14ac:dyDescent="0.2">
      <c r="A7" s="7" t="s">
        <v>43</v>
      </c>
    </row>
    <row r="8" spans="1:46" x14ac:dyDescent="0.2">
      <c r="A8" s="7" t="s">
        <v>137</v>
      </c>
      <c r="B8" s="3"/>
      <c r="C8" s="3"/>
      <c r="D8" s="3"/>
      <c r="E8" s="3"/>
      <c r="F8" s="3"/>
      <c r="G8" s="3"/>
      <c r="H8" s="3"/>
      <c r="I8" s="3"/>
      <c r="J8" s="3"/>
      <c r="K8" s="3"/>
      <c r="L8" s="3"/>
      <c r="M8" s="3"/>
      <c r="N8" s="3"/>
      <c r="O8" s="3"/>
      <c r="P8" s="3"/>
      <c r="Q8" s="3"/>
      <c r="R8" s="3"/>
      <c r="S8" s="3"/>
      <c r="T8" s="3"/>
      <c r="U8" s="3"/>
      <c r="V8" s="3"/>
      <c r="W8" s="3"/>
      <c r="X8" s="3"/>
      <c r="Y8" s="3"/>
      <c r="Z8" s="3"/>
    </row>
    <row r="9" spans="1:46" x14ac:dyDescent="0.2">
      <c r="A9" s="8" t="s">
        <v>139</v>
      </c>
      <c r="B9" s="3"/>
      <c r="C9" s="3"/>
      <c r="D9" s="3"/>
      <c r="E9" s="3"/>
      <c r="F9" s="3"/>
      <c r="G9" s="3"/>
      <c r="H9" s="3"/>
      <c r="I9" s="3"/>
      <c r="J9" s="3"/>
      <c r="K9" s="3"/>
      <c r="L9" s="3"/>
      <c r="M9" s="3"/>
      <c r="N9" s="3"/>
      <c r="O9" s="3"/>
      <c r="P9" s="3"/>
      <c r="Q9" s="3"/>
      <c r="R9" s="3"/>
      <c r="S9" s="3"/>
      <c r="T9" s="3"/>
      <c r="U9" s="3"/>
      <c r="V9" s="3"/>
      <c r="W9" s="3"/>
      <c r="X9" s="3"/>
      <c r="Y9" s="3"/>
      <c r="Z9" s="3"/>
    </row>
    <row r="10" spans="1:46" s="11" customFormat="1" ht="37.5" customHeight="1" x14ac:dyDescent="0.2">
      <c r="A10" s="9" t="s">
        <v>103</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C10" s="10"/>
    </row>
    <row r="11" spans="1:46" s="13" customForma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C11" s="12"/>
    </row>
    <row r="12" spans="1:46" s="15" customFormat="1" ht="12" customHeight="1" x14ac:dyDescent="0.2">
      <c r="A12" s="14" t="s">
        <v>2</v>
      </c>
      <c r="B12" s="14">
        <v>1980</v>
      </c>
      <c r="C12" s="14">
        <v>1981</v>
      </c>
      <c r="D12" s="14">
        <v>1982</v>
      </c>
      <c r="E12" s="14">
        <v>1983</v>
      </c>
      <c r="F12" s="14">
        <v>1984</v>
      </c>
      <c r="G12" s="14">
        <v>1985</v>
      </c>
      <c r="H12" s="14">
        <v>1986</v>
      </c>
      <c r="I12" s="14">
        <v>1987</v>
      </c>
      <c r="J12" s="14">
        <v>1988</v>
      </c>
      <c r="K12" s="14">
        <v>1989</v>
      </c>
      <c r="L12" s="14">
        <v>1990</v>
      </c>
      <c r="M12" s="14">
        <v>1991</v>
      </c>
      <c r="N12" s="14">
        <v>1992</v>
      </c>
      <c r="O12" s="14">
        <v>1993</v>
      </c>
      <c r="P12" s="14">
        <v>1994</v>
      </c>
      <c r="Q12" s="14">
        <v>1995</v>
      </c>
      <c r="R12" s="14">
        <v>1996</v>
      </c>
      <c r="S12" s="14">
        <v>1997</v>
      </c>
      <c r="T12" s="14">
        <v>1998</v>
      </c>
      <c r="U12" s="14">
        <v>1999</v>
      </c>
      <c r="V12" s="14">
        <v>2000</v>
      </c>
      <c r="W12" s="14">
        <v>2001</v>
      </c>
      <c r="X12" s="14">
        <v>2002</v>
      </c>
      <c r="Y12" s="14">
        <v>2003</v>
      </c>
      <c r="Z12" s="14">
        <v>2004</v>
      </c>
      <c r="AA12" s="14">
        <v>2005</v>
      </c>
      <c r="AB12" s="14">
        <v>2006</v>
      </c>
      <c r="AC12" s="14">
        <v>2007</v>
      </c>
      <c r="AD12" s="14">
        <v>2008</v>
      </c>
      <c r="AE12" s="14">
        <v>2009</v>
      </c>
      <c r="AF12" s="14">
        <v>2010</v>
      </c>
      <c r="AG12" s="14">
        <v>2011</v>
      </c>
      <c r="AH12" s="14">
        <v>2012</v>
      </c>
      <c r="AI12" s="14">
        <v>2013</v>
      </c>
      <c r="AJ12" s="14">
        <v>2014</v>
      </c>
      <c r="AK12" s="14">
        <v>2015</v>
      </c>
      <c r="AL12" s="14">
        <v>2016</v>
      </c>
      <c r="AM12" s="14">
        <v>2017</v>
      </c>
      <c r="AN12" s="14">
        <v>2018</v>
      </c>
      <c r="AO12" s="14">
        <v>2019</v>
      </c>
      <c r="AP12" s="14">
        <v>2020</v>
      </c>
      <c r="AQ12" s="14">
        <v>2021</v>
      </c>
      <c r="AR12" s="14">
        <v>2022</v>
      </c>
      <c r="AS12" s="14">
        <v>2023</v>
      </c>
      <c r="AT12" s="14">
        <v>2024</v>
      </c>
    </row>
    <row r="13" spans="1:46" s="18" customFormat="1" ht="15" customHeight="1" x14ac:dyDescent="0.2">
      <c r="A13" s="16" t="s">
        <v>104</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row>
    <row r="14" spans="1:46" ht="12.75" customHeight="1" x14ac:dyDescent="0.2">
      <c r="A14" s="19" t="s">
        <v>105</v>
      </c>
      <c r="B14" s="20">
        <v>632360.70650980377</v>
      </c>
      <c r="C14" s="20">
        <v>741929.39385530225</v>
      </c>
      <c r="D14" s="20">
        <v>696403.31656131474</v>
      </c>
      <c r="E14" s="20">
        <v>744934.68852904823</v>
      </c>
      <c r="F14" s="20">
        <v>740116.21446384036</v>
      </c>
      <c r="G14" s="20">
        <v>883704.81559208839</v>
      </c>
      <c r="H14" s="20">
        <v>1050299.9465927528</v>
      </c>
      <c r="I14" s="20">
        <v>1261061.3178603007</v>
      </c>
      <c r="J14" s="20">
        <v>1063484.136513158</v>
      </c>
      <c r="K14" s="20">
        <v>1144103.4201126574</v>
      </c>
      <c r="L14" s="20">
        <v>1071956.2142287237</v>
      </c>
      <c r="M14" s="20">
        <v>1445947.0926837847</v>
      </c>
      <c r="N14" s="20">
        <v>1396890.6429480382</v>
      </c>
      <c r="O14" s="20">
        <v>1518952.7059339175</v>
      </c>
      <c r="P14" s="20">
        <v>1802020.5715835141</v>
      </c>
      <c r="Q14" s="20">
        <v>2047314.6082724123</v>
      </c>
      <c r="R14" s="20">
        <v>2039941.4111675126</v>
      </c>
      <c r="S14" s="20">
        <v>2265625.95815486</v>
      </c>
      <c r="T14" s="20">
        <v>3006215.9115384598</v>
      </c>
      <c r="U14" s="20">
        <v>2745293.8167716898</v>
      </c>
      <c r="V14" s="20">
        <v>2547318.1259407899</v>
      </c>
      <c r="W14" s="20">
        <v>2729172.0319094202</v>
      </c>
      <c r="X14" s="20">
        <v>2700107.2217529002</v>
      </c>
      <c r="Y14" s="20">
        <v>2517873.0201496799</v>
      </c>
      <c r="Z14" s="20">
        <v>3042131</v>
      </c>
      <c r="AA14" s="20">
        <v>3827378</v>
      </c>
      <c r="AB14" s="20">
        <v>4463303</v>
      </c>
      <c r="AC14" s="21">
        <v>4215146.8401585203</v>
      </c>
      <c r="AD14" s="21">
        <v>3951137.78609626</v>
      </c>
      <c r="AE14" s="21">
        <v>3842017.6464309501</v>
      </c>
      <c r="AF14" s="21">
        <v>4521542.4728148701</v>
      </c>
      <c r="AG14" s="21">
        <v>6084404.9442622997</v>
      </c>
      <c r="AH14" s="21">
        <v>5459329.7980922097</v>
      </c>
      <c r="AI14" s="21">
        <v>5776317.1144067803</v>
      </c>
      <c r="AJ14" s="21">
        <v>5737465.2570281103</v>
      </c>
      <c r="AK14" s="21">
        <v>6887444.6795580098</v>
      </c>
      <c r="AL14" s="21">
        <v>7988538.3987206798</v>
      </c>
      <c r="AM14" s="21">
        <v>6501358.4817400603</v>
      </c>
      <c r="AN14" s="21">
        <v>6596452.6036981503</v>
      </c>
      <c r="AO14" s="21">
        <v>8224313.5482938103</v>
      </c>
      <c r="AP14" s="21">
        <v>7441295.3566552904</v>
      </c>
      <c r="AQ14" s="21">
        <v>8990855.3324572891</v>
      </c>
      <c r="AR14" s="20">
        <v>11557525.4310777</v>
      </c>
      <c r="AS14" s="20">
        <v>11194552.9614428</v>
      </c>
      <c r="AT14" s="20">
        <v>15973303.1767068</v>
      </c>
    </row>
    <row r="15" spans="1:46" ht="11.25" customHeight="1" x14ac:dyDescent="0.2">
      <c r="AR15" s="23"/>
      <c r="AS15" s="23"/>
      <c r="AT15" s="23" t="s">
        <v>138</v>
      </c>
    </row>
    <row r="16" spans="1:46" ht="12.75" customHeight="1" x14ac:dyDescent="0.2">
      <c r="A16" s="22" t="s">
        <v>3</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c r="AC16" s="24"/>
      <c r="AD16" s="24"/>
      <c r="AE16" s="24"/>
      <c r="AF16" s="24"/>
      <c r="AG16" s="24"/>
      <c r="AH16" s="24"/>
      <c r="AI16" s="24"/>
      <c r="AJ16" s="24"/>
      <c r="AK16" s="24"/>
      <c r="AL16" s="24"/>
      <c r="AM16" s="24"/>
      <c r="AN16" s="24"/>
      <c r="AO16" s="24"/>
      <c r="AP16" s="24"/>
      <c r="AQ16" s="24"/>
      <c r="AR16" s="23"/>
      <c r="AS16" s="23"/>
      <c r="AT16" s="23" t="s">
        <v>138</v>
      </c>
    </row>
    <row r="17" spans="1:46" ht="12.75" customHeight="1" x14ac:dyDescent="0.2">
      <c r="A17" s="7" t="s">
        <v>5</v>
      </c>
      <c r="B17" s="23">
        <v>17475.601150326798</v>
      </c>
      <c r="C17" s="23">
        <v>20951.866749256689</v>
      </c>
      <c r="D17" s="23">
        <v>23394.375094816689</v>
      </c>
      <c r="E17" s="23">
        <v>24875.097824474662</v>
      </c>
      <c r="F17" s="23">
        <v>24854.887032418952</v>
      </c>
      <c r="G17" s="23">
        <v>29653.511019779093</v>
      </c>
      <c r="H17" s="23">
        <v>34977.96273661439</v>
      </c>
      <c r="I17" s="23">
        <v>43002.923165340413</v>
      </c>
      <c r="J17" s="23">
        <v>35507.384539473685</v>
      </c>
      <c r="K17" s="23">
        <v>37761.067627567929</v>
      </c>
      <c r="L17" s="23">
        <v>43314.630618351068</v>
      </c>
      <c r="M17" s="23">
        <v>57325.563102356668</v>
      </c>
      <c r="N17" s="23">
        <v>46717.481760339346</v>
      </c>
      <c r="O17" s="23">
        <v>50921.054888739047</v>
      </c>
      <c r="P17" s="23">
        <v>60061.508966015914</v>
      </c>
      <c r="Q17" s="23">
        <v>62063.791073489803</v>
      </c>
      <c r="R17" s="23">
        <v>58202.876649746206</v>
      </c>
      <c r="S17" s="23">
        <v>72383.894192751235</v>
      </c>
      <c r="T17" s="23">
        <v>92570.142788461497</v>
      </c>
      <c r="U17" s="23">
        <v>86618.833252544806</v>
      </c>
      <c r="V17" s="23">
        <v>83771.157551430006</v>
      </c>
      <c r="W17" s="23">
        <v>100927.80545548099</v>
      </c>
      <c r="X17" s="23">
        <v>85570.552798310498</v>
      </c>
      <c r="Y17" s="23">
        <v>82432.003454231395</v>
      </c>
      <c r="Z17" s="23">
        <v>114813.80595164299</v>
      </c>
      <c r="AA17" s="23">
        <v>115879.62674504</v>
      </c>
      <c r="AB17" s="23">
        <v>119101.267625899</v>
      </c>
      <c r="AC17" s="23">
        <v>103606.788639366</v>
      </c>
      <c r="AD17" s="23">
        <v>102712.163101604</v>
      </c>
      <c r="AE17" s="23">
        <v>102523.145430287</v>
      </c>
      <c r="AF17" s="23">
        <v>130959.105299381</v>
      </c>
      <c r="AG17" s="23">
        <v>168293.43524590199</v>
      </c>
      <c r="AH17" s="23">
        <v>143609.40779014301</v>
      </c>
      <c r="AI17" s="23">
        <v>153518.390677966</v>
      </c>
      <c r="AJ17" s="23">
        <v>180952.81325301199</v>
      </c>
      <c r="AK17" s="23">
        <v>204093.90538673999</v>
      </c>
      <c r="AL17" s="23">
        <v>194728.52523098799</v>
      </c>
      <c r="AM17" s="23">
        <v>137799.73630504799</v>
      </c>
      <c r="AN17" s="23">
        <v>143300.60519740099</v>
      </c>
      <c r="AO17" s="23">
        <v>173720.51474840901</v>
      </c>
      <c r="AP17" s="23">
        <v>154955.34414106901</v>
      </c>
      <c r="AQ17" s="23">
        <v>178379.931668857</v>
      </c>
      <c r="AR17" s="23">
        <v>232465.29824561399</v>
      </c>
      <c r="AS17" s="23">
        <v>213436.24067164201</v>
      </c>
      <c r="AT17" s="23">
        <v>298018.40160642599</v>
      </c>
    </row>
    <row r="18" spans="1:46" ht="12.75" customHeight="1" x14ac:dyDescent="0.2">
      <c r="A18" s="7" t="s">
        <v>128</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v>62470.871023713102</v>
      </c>
      <c r="AP18" s="23">
        <v>56884.5546075085</v>
      </c>
      <c r="AQ18" s="23">
        <v>64816.977660972399</v>
      </c>
      <c r="AR18" s="23">
        <v>79621.676065162901</v>
      </c>
      <c r="AS18" s="23">
        <v>76022.491915422899</v>
      </c>
      <c r="AT18" s="23">
        <v>98294.563253012006</v>
      </c>
    </row>
    <row r="19" spans="1:46" ht="12.75" customHeight="1" x14ac:dyDescent="0.2">
      <c r="A19" s="7" t="s">
        <v>6</v>
      </c>
      <c r="B19" s="23">
        <v>0</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3709.9522164651698</v>
      </c>
      <c r="Z19" s="23">
        <v>10296.502789832601</v>
      </c>
      <c r="AA19" s="23">
        <v>13109.714180749401</v>
      </c>
      <c r="AB19" s="23">
        <v>2316.5172661870502</v>
      </c>
      <c r="AC19" s="23">
        <v>2142.9524438573299</v>
      </c>
      <c r="AD19" s="23">
        <v>4048.2740641711198</v>
      </c>
      <c r="AE19" s="25">
        <v>0</v>
      </c>
      <c r="AF19" s="7"/>
      <c r="AG19" s="7"/>
      <c r="AH19" s="7"/>
      <c r="AI19" s="7"/>
      <c r="AJ19" s="7"/>
      <c r="AK19" s="7"/>
      <c r="AL19" s="7"/>
      <c r="AM19" s="7"/>
      <c r="AN19" s="7"/>
      <c r="AO19" s="7"/>
      <c r="AP19" s="7"/>
      <c r="AQ19" s="7"/>
      <c r="AR19" s="23"/>
      <c r="AS19" s="23"/>
      <c r="AT19" s="23"/>
    </row>
    <row r="20" spans="1:46" ht="12.75" customHeight="1" x14ac:dyDescent="0.2">
      <c r="A20" s="7" t="s">
        <v>45</v>
      </c>
      <c r="B20" s="23"/>
      <c r="C20" s="23"/>
      <c r="D20" s="23"/>
      <c r="E20" s="23"/>
      <c r="F20" s="23"/>
      <c r="G20" s="23"/>
      <c r="H20" s="23"/>
      <c r="I20" s="23"/>
      <c r="J20" s="23"/>
      <c r="K20" s="23"/>
      <c r="L20" s="23"/>
      <c r="M20" s="23"/>
      <c r="N20" s="23"/>
      <c r="O20" s="23"/>
      <c r="P20" s="23"/>
      <c r="Q20" s="23"/>
      <c r="R20" s="23"/>
      <c r="S20" s="23"/>
      <c r="T20" s="23">
        <v>0</v>
      </c>
      <c r="U20" s="23">
        <v>0</v>
      </c>
      <c r="V20" s="23">
        <v>0</v>
      </c>
      <c r="W20" s="23">
        <v>0</v>
      </c>
      <c r="X20" s="23">
        <v>0</v>
      </c>
      <c r="Y20" s="23">
        <v>0</v>
      </c>
      <c r="Z20" s="23">
        <v>0</v>
      </c>
      <c r="AA20" s="23">
        <v>7325.2894930198399</v>
      </c>
      <c r="AB20" s="23">
        <v>8725.9589928057594</v>
      </c>
      <c r="AC20" s="23">
        <v>8244.6393659180994</v>
      </c>
      <c r="AD20" s="23">
        <v>7603.1584224598901</v>
      </c>
      <c r="AE20" s="23">
        <v>7415.5176784523001</v>
      </c>
      <c r="AF20" s="23">
        <v>8870.1624225739906</v>
      </c>
      <c r="AG20" s="23">
        <v>11896.011475409799</v>
      </c>
      <c r="AH20" s="23">
        <v>10614.393481716999</v>
      </c>
      <c r="AI20" s="23"/>
      <c r="AJ20" s="23"/>
      <c r="AK20" s="23"/>
      <c r="AL20" s="23"/>
      <c r="AM20" s="23"/>
      <c r="AN20" s="23"/>
      <c r="AO20" s="23"/>
      <c r="AP20" s="23"/>
      <c r="AQ20" s="23">
        <v>14465.0781865966</v>
      </c>
      <c r="AR20" s="23">
        <v>19343.031954887199</v>
      </c>
      <c r="AS20" s="23">
        <v>18043.316542288601</v>
      </c>
      <c r="AT20" s="23">
        <v>27966.534136546201</v>
      </c>
    </row>
    <row r="21" spans="1:46" ht="12.75" customHeight="1" x14ac:dyDescent="0.2">
      <c r="A21" s="8" t="s">
        <v>109</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v>65267.433734939797</v>
      </c>
      <c r="AK21" s="23">
        <v>79611.878453038706</v>
      </c>
      <c r="AL21" s="23">
        <v>101241.525230988</v>
      </c>
      <c r="AM21" s="23">
        <v>82386.546723952706</v>
      </c>
      <c r="AN21" s="23">
        <v>84306.6901549225</v>
      </c>
      <c r="AO21" s="23">
        <v>102719.581839213</v>
      </c>
      <c r="AP21" s="23">
        <v>95499.872582480093</v>
      </c>
      <c r="AQ21" s="23">
        <v>115116.06898817301</v>
      </c>
      <c r="AR21" s="23">
        <v>150110.314536341</v>
      </c>
      <c r="AS21" s="23">
        <v>147440.23631840799</v>
      </c>
      <c r="AT21" s="23">
        <v>208333.539156627</v>
      </c>
    </row>
    <row r="22" spans="1:46" ht="12.75" customHeight="1" x14ac:dyDescent="0.2">
      <c r="A22" s="8" t="s">
        <v>133</v>
      </c>
      <c r="AC22" s="2"/>
      <c r="AQ22" s="23">
        <v>15191.896189224701</v>
      </c>
      <c r="AR22" s="23">
        <v>46695.8627819549</v>
      </c>
      <c r="AS22" s="23">
        <v>45915.144278606997</v>
      </c>
      <c r="AT22" s="23">
        <v>64662.062248996001</v>
      </c>
    </row>
    <row r="23" spans="1:46" ht="12.75" customHeight="1" x14ac:dyDescent="0.2">
      <c r="A23" s="7" t="s">
        <v>11</v>
      </c>
      <c r="B23" s="23">
        <v>293417.73945098033</v>
      </c>
      <c r="C23" s="23">
        <v>334712.62338949455</v>
      </c>
      <c r="D23" s="23">
        <v>305850.17661188368</v>
      </c>
      <c r="E23" s="23">
        <v>314926.13159456122</v>
      </c>
      <c r="F23" s="23">
        <v>315277.45022443892</v>
      </c>
      <c r="G23" s="23">
        <v>366144.88448497304</v>
      </c>
      <c r="H23" s="23">
        <v>435499.05108166579</v>
      </c>
      <c r="I23" s="23">
        <v>528101.14857058646</v>
      </c>
      <c r="J23" s="23">
        <v>437953.77138157893</v>
      </c>
      <c r="K23" s="23">
        <v>478602.3020543406</v>
      </c>
      <c r="L23" s="23">
        <v>446453.00937500002</v>
      </c>
      <c r="M23" s="23">
        <v>600968.59739711578</v>
      </c>
      <c r="N23" s="23">
        <v>585170.88112407213</v>
      </c>
      <c r="O23" s="23">
        <v>632781.86682400526</v>
      </c>
      <c r="P23" s="23">
        <v>742360.64511930593</v>
      </c>
      <c r="Q23" s="23">
        <v>861774.8087726048</v>
      </c>
      <c r="R23" s="23">
        <v>802709.50253807101</v>
      </c>
      <c r="S23" s="23">
        <v>905361.0467462932</v>
      </c>
      <c r="T23" s="23">
        <v>1215507.9336538501</v>
      </c>
      <c r="U23" s="23">
        <v>1101199.4314105699</v>
      </c>
      <c r="V23" s="23">
        <v>973005.86502759706</v>
      </c>
      <c r="W23" s="23">
        <v>1074347.5728255301</v>
      </c>
      <c r="X23" s="23">
        <v>1076264.41605069</v>
      </c>
      <c r="Y23" s="23">
        <v>964036.387449626</v>
      </c>
      <c r="Z23" s="23">
        <v>1133150.2033478001</v>
      </c>
      <c r="AA23" s="23">
        <v>1398089.0529022799</v>
      </c>
      <c r="AB23" s="23">
        <v>1656703.0546762601</v>
      </c>
      <c r="AC23" s="23">
        <v>1634404.5792602401</v>
      </c>
      <c r="AD23" s="23">
        <v>1510123.3288770099</v>
      </c>
      <c r="AE23" s="23">
        <v>1477510.5156771201</v>
      </c>
      <c r="AF23" s="23">
        <v>1650959.9745354401</v>
      </c>
      <c r="AG23" s="23">
        <v>2198241.89672131</v>
      </c>
      <c r="AH23" s="23">
        <v>1952519.2209856899</v>
      </c>
      <c r="AI23" s="23">
        <v>2056394.0542372901</v>
      </c>
      <c r="AJ23" s="23">
        <v>2024752.5742971899</v>
      </c>
      <c r="AK23" s="23">
        <v>2549738.2341160201</v>
      </c>
      <c r="AL23" s="23">
        <v>2827839.5294953799</v>
      </c>
      <c r="AM23" s="23">
        <v>2378081.6396348001</v>
      </c>
      <c r="AN23" s="23">
        <v>2391317.4782608701</v>
      </c>
      <c r="AO23" s="23">
        <v>2835226.2851359202</v>
      </c>
      <c r="AP23" s="23">
        <v>2660370.9215017101</v>
      </c>
      <c r="AQ23" s="23">
        <v>3091884.9756898801</v>
      </c>
      <c r="AR23" s="23">
        <v>3907079.5451127798</v>
      </c>
      <c r="AS23" s="23">
        <v>3845376.55410448</v>
      </c>
      <c r="AT23" s="23">
        <v>5231898.41566265</v>
      </c>
    </row>
    <row r="24" spans="1:46" ht="12.75" customHeight="1" x14ac:dyDescent="0.2">
      <c r="A24" s="7" t="s">
        <v>75</v>
      </c>
      <c r="B24" s="23"/>
      <c r="C24" s="23"/>
      <c r="D24" s="23"/>
      <c r="E24" s="23"/>
      <c r="F24" s="23"/>
      <c r="G24" s="23"/>
      <c r="H24" s="23"/>
      <c r="I24" s="23"/>
      <c r="J24" s="23"/>
      <c r="K24" s="23"/>
      <c r="L24" s="23"/>
      <c r="M24" s="23"/>
      <c r="N24" s="23"/>
      <c r="O24" s="23"/>
      <c r="P24" s="23"/>
      <c r="Q24" s="23"/>
      <c r="R24" s="23">
        <v>44367.221827411173</v>
      </c>
      <c r="S24" s="23">
        <v>50468.345222405267</v>
      </c>
      <c r="T24" s="23">
        <v>55899.764903846197</v>
      </c>
      <c r="U24" s="23">
        <v>53763.285021812902</v>
      </c>
      <c r="V24" s="23">
        <v>49273.846964375298</v>
      </c>
      <c r="W24" s="23">
        <v>47524.500772002102</v>
      </c>
      <c r="X24" s="23">
        <v>46485.403379091898</v>
      </c>
      <c r="Y24" s="23">
        <v>49753.170408750702</v>
      </c>
      <c r="Z24" s="23">
        <v>54886.404215747098</v>
      </c>
      <c r="AA24" s="23">
        <v>59370.058780308602</v>
      </c>
      <c r="AB24" s="23">
        <v>59598.3942446043</v>
      </c>
      <c r="AC24" s="23">
        <v>60564.1208718626</v>
      </c>
      <c r="AD24" s="23">
        <v>59742.769385026702</v>
      </c>
      <c r="AE24" s="23">
        <v>66221.358905937304</v>
      </c>
      <c r="AF24" s="23">
        <v>61488.141087405398</v>
      </c>
      <c r="AG24" s="23">
        <v>71298.152459016404</v>
      </c>
      <c r="AH24" s="23">
        <v>72353.554848966596</v>
      </c>
      <c r="AI24" s="23">
        <v>70383.887288135593</v>
      </c>
      <c r="AJ24" s="23">
        <v>57165.147925033503</v>
      </c>
      <c r="AK24" s="23">
        <v>65215.531767955799</v>
      </c>
      <c r="AL24" s="23">
        <v>74330.144278606997</v>
      </c>
      <c r="AM24" s="23">
        <v>59145.288399570403</v>
      </c>
      <c r="AN24" s="23">
        <v>56803.131934033001</v>
      </c>
      <c r="AO24" s="23">
        <v>61863.964719490999</v>
      </c>
      <c r="AP24" s="23">
        <v>67654.983503981799</v>
      </c>
      <c r="AQ24" s="23">
        <v>81391.331800262793</v>
      </c>
      <c r="AR24" s="23">
        <v>90432.227443608994</v>
      </c>
      <c r="AS24" s="23">
        <v>101431.944029851</v>
      </c>
      <c r="AT24" s="23">
        <v>152904.84939759001</v>
      </c>
    </row>
    <row r="25" spans="1:46" ht="12.75" customHeight="1" x14ac:dyDescent="0.2">
      <c r="A25" s="7" t="s">
        <v>8</v>
      </c>
      <c r="B25" s="23">
        <v>1575.8312418300654</v>
      </c>
      <c r="C25" s="23">
        <v>1769.3704658077304</v>
      </c>
      <c r="D25" s="23">
        <v>1987.3962073324906</v>
      </c>
      <c r="E25" s="23">
        <v>1950.0797280593324</v>
      </c>
      <c r="F25" s="23">
        <v>1874.458004987531</v>
      </c>
      <c r="G25" s="23">
        <v>2511.0039558181352</v>
      </c>
      <c r="H25" s="23">
        <v>2613.5481341265549</v>
      </c>
      <c r="I25" s="23">
        <v>3880.9588564692008</v>
      </c>
      <c r="J25" s="23">
        <v>3953.8315789473686</v>
      </c>
      <c r="K25" s="23">
        <v>4532.6075878064948</v>
      </c>
      <c r="L25" s="23">
        <v>3658.9216755319148</v>
      </c>
      <c r="M25" s="23">
        <v>4029.949243756595</v>
      </c>
      <c r="N25" s="23">
        <v>3771.2444326617178</v>
      </c>
      <c r="O25" s="23">
        <v>3985.0152393796357</v>
      </c>
      <c r="P25" s="23">
        <v>5738.0260303687637</v>
      </c>
      <c r="Q25" s="23">
        <v>6304.1225471335129</v>
      </c>
      <c r="R25" s="23">
        <v>7885.6989847715731</v>
      </c>
      <c r="S25" s="23">
        <v>10438.406054365732</v>
      </c>
      <c r="T25" s="23">
        <v>11052.220673076899</v>
      </c>
      <c r="U25" s="23">
        <v>10454.544352884101</v>
      </c>
      <c r="V25" s="23">
        <v>16141.7129954842</v>
      </c>
      <c r="W25" s="23">
        <v>16955.710241894001</v>
      </c>
      <c r="X25" s="23">
        <v>15570.125659978899</v>
      </c>
      <c r="Y25" s="23">
        <v>10502.987910190001</v>
      </c>
      <c r="Z25" s="23">
        <v>10778.616243025401</v>
      </c>
      <c r="AA25" s="23">
        <v>9287.1344599559106</v>
      </c>
      <c r="AB25" s="23">
        <v>10932.356115107899</v>
      </c>
      <c r="AC25" s="23">
        <v>10413.6750330251</v>
      </c>
      <c r="AD25" s="23">
        <v>12232.4946524064</v>
      </c>
      <c r="AE25" s="23">
        <v>10861.4016010674</v>
      </c>
      <c r="AF25" s="23">
        <v>12960.495526496899</v>
      </c>
      <c r="AG25" s="23">
        <v>17517.259836065601</v>
      </c>
      <c r="AH25" s="23">
        <v>19062.8219395866</v>
      </c>
      <c r="AI25" s="23">
        <v>17049.161016949201</v>
      </c>
      <c r="AJ25" s="23">
        <v>17490.5267737617</v>
      </c>
      <c r="AK25" s="23">
        <v>18990.312845303899</v>
      </c>
      <c r="AL25" s="23">
        <v>27458.766169154202</v>
      </c>
      <c r="AM25" s="23">
        <v>26153.598281417799</v>
      </c>
      <c r="AN25" s="23">
        <v>19082.4597701149</v>
      </c>
      <c r="AO25" s="23">
        <v>23855.692886061301</v>
      </c>
      <c r="AP25" s="23">
        <v>24646.1791808874</v>
      </c>
      <c r="AQ25" s="23">
        <v>37057.256241787101</v>
      </c>
      <c r="AR25" s="23">
        <v>38415.158521303303</v>
      </c>
      <c r="AS25" s="23">
        <v>41261.736318408002</v>
      </c>
      <c r="AT25" s="23">
        <v>60409.550200803198</v>
      </c>
    </row>
    <row r="26" spans="1:46" ht="12.75" customHeight="1" x14ac:dyDescent="0.2">
      <c r="A26" s="7" t="s">
        <v>53</v>
      </c>
      <c r="B26" s="23"/>
      <c r="C26" s="23"/>
      <c r="D26" s="23"/>
      <c r="E26" s="23"/>
      <c r="F26" s="23"/>
      <c r="G26" s="23"/>
      <c r="H26" s="23"/>
      <c r="I26" s="23"/>
      <c r="J26" s="23"/>
      <c r="K26" s="23"/>
      <c r="L26" s="23"/>
      <c r="M26" s="23"/>
      <c r="N26" s="23"/>
      <c r="O26" s="23"/>
      <c r="P26" s="23"/>
      <c r="Q26" s="23"/>
      <c r="R26" s="23"/>
      <c r="S26" s="23"/>
      <c r="T26" s="23">
        <v>0</v>
      </c>
      <c r="U26" s="23">
        <v>0</v>
      </c>
      <c r="V26" s="23">
        <v>0</v>
      </c>
      <c r="W26" s="23">
        <v>0</v>
      </c>
      <c r="X26" s="23">
        <v>0</v>
      </c>
      <c r="Y26" s="23">
        <v>5992.0189982728798</v>
      </c>
      <c r="Z26" s="23">
        <v>7509.95040297582</v>
      </c>
      <c r="AA26" s="23">
        <v>9305.5385745775202</v>
      </c>
      <c r="AB26" s="23">
        <v>10896.453956834501</v>
      </c>
      <c r="AC26" s="23">
        <v>10355.772787318399</v>
      </c>
      <c r="AD26" s="23">
        <v>9612.7847593582901</v>
      </c>
      <c r="AE26" s="23">
        <v>9299.5617078052001</v>
      </c>
      <c r="AF26" s="23">
        <v>11027.505849965601</v>
      </c>
      <c r="AG26" s="23">
        <v>14754.718852459</v>
      </c>
      <c r="AH26" s="23">
        <v>13343.834658187599</v>
      </c>
      <c r="AI26" s="23">
        <v>13781.333050847499</v>
      </c>
      <c r="AJ26" s="23">
        <v>13809.957831325301</v>
      </c>
      <c r="AK26" s="23">
        <v>16609.094613259698</v>
      </c>
      <c r="AL26" s="23">
        <v>18797.135039090299</v>
      </c>
      <c r="AM26" s="23">
        <v>15321.5993555317</v>
      </c>
      <c r="AN26" s="23">
        <v>15683.167416291901</v>
      </c>
      <c r="AO26" s="23">
        <v>18738.706766917301</v>
      </c>
      <c r="AP26" s="23">
        <v>20301.341296928302</v>
      </c>
      <c r="AQ26" s="23">
        <v>29591.254927726699</v>
      </c>
      <c r="AR26" s="23">
        <v>38834.077694235602</v>
      </c>
      <c r="AS26" s="23">
        <v>43570.807213930297</v>
      </c>
      <c r="AT26" s="23">
        <v>61470.8544176707</v>
      </c>
    </row>
    <row r="27" spans="1:46" ht="12.75" customHeight="1" x14ac:dyDescent="0.2">
      <c r="A27" s="7" t="s">
        <v>56</v>
      </c>
      <c r="B27" s="23">
        <v>59009.475424836601</v>
      </c>
      <c r="C27" s="23">
        <v>64661.539197224978</v>
      </c>
      <c r="D27" s="23">
        <v>54047.498230088495</v>
      </c>
      <c r="E27" s="23">
        <v>64729.657923362181</v>
      </c>
      <c r="F27" s="23">
        <v>51104.488379052367</v>
      </c>
      <c r="G27" s="23">
        <v>58186.202543025945</v>
      </c>
      <c r="H27" s="23">
        <v>64797.09121146566</v>
      </c>
      <c r="I27" s="23">
        <v>86842.456498673739</v>
      </c>
      <c r="J27" s="23">
        <v>87201.351973684214</v>
      </c>
      <c r="K27" s="23">
        <v>121189.90334658715</v>
      </c>
      <c r="L27" s="23">
        <v>111674.1881981383</v>
      </c>
      <c r="M27" s="23">
        <v>131972.21913471684</v>
      </c>
      <c r="N27" s="23">
        <v>124957.99628844115</v>
      </c>
      <c r="O27" s="23">
        <v>131391.62697235332</v>
      </c>
      <c r="P27" s="23">
        <v>138936.47975415763</v>
      </c>
      <c r="Q27" s="23">
        <v>162326.12485571374</v>
      </c>
      <c r="R27" s="23">
        <v>172243.65786802029</v>
      </c>
      <c r="S27" s="23">
        <v>199279.93747940694</v>
      </c>
      <c r="T27" s="23">
        <v>253781.97163461501</v>
      </c>
      <c r="U27" s="23">
        <v>239299.17014057201</v>
      </c>
      <c r="V27" s="23">
        <v>249635.41194179599</v>
      </c>
      <c r="W27" s="23">
        <v>278776.61142562999</v>
      </c>
      <c r="X27" s="23">
        <v>284222.91552270303</v>
      </c>
      <c r="Y27" s="23">
        <v>269473.115716753</v>
      </c>
      <c r="Z27" s="23">
        <v>303722.11779293203</v>
      </c>
      <c r="AA27" s="23">
        <v>328076.62380602502</v>
      </c>
      <c r="AB27" s="23">
        <v>322397.00215827301</v>
      </c>
      <c r="AC27" s="23">
        <v>289311.49075297202</v>
      </c>
      <c r="AD27" s="23">
        <v>300206.74598930503</v>
      </c>
      <c r="AE27" s="23">
        <v>288998.247498332</v>
      </c>
      <c r="AF27" s="23">
        <v>352589.44872677198</v>
      </c>
      <c r="AG27" s="23">
        <v>423635.76393442601</v>
      </c>
      <c r="AH27" s="23">
        <v>407878.145468998</v>
      </c>
      <c r="AI27" s="23">
        <v>468867.38983050903</v>
      </c>
      <c r="AJ27" s="23">
        <v>429482.86077643902</v>
      </c>
      <c r="AK27" s="23">
        <v>447978.22928176803</v>
      </c>
      <c r="AL27" s="23">
        <v>505644.35891968699</v>
      </c>
      <c r="AM27" s="23">
        <v>426584.30451127799</v>
      </c>
      <c r="AN27" s="23">
        <v>459928.01899050502</v>
      </c>
      <c r="AO27" s="23">
        <v>522277.23944476602</v>
      </c>
      <c r="AP27" s="23">
        <v>525534.133105802</v>
      </c>
      <c r="AQ27" s="23">
        <v>697928.042706965</v>
      </c>
      <c r="AR27" s="23">
        <v>694162.69799498701</v>
      </c>
      <c r="AS27" s="23">
        <v>810512.51057213906</v>
      </c>
      <c r="AT27" s="23">
        <v>1226578.9196787099</v>
      </c>
    </row>
    <row r="28" spans="1:46" ht="12.75" customHeight="1" x14ac:dyDescent="0.2">
      <c r="A28" s="7" t="s">
        <v>57</v>
      </c>
      <c r="B28" s="26"/>
      <c r="C28" s="26"/>
      <c r="D28" s="26"/>
      <c r="E28" s="26"/>
      <c r="F28" s="26"/>
      <c r="G28" s="26"/>
      <c r="H28" s="26"/>
      <c r="I28" s="26"/>
      <c r="J28" s="26"/>
      <c r="K28" s="26"/>
      <c r="L28" s="26"/>
      <c r="M28" s="26"/>
      <c r="N28" s="26"/>
      <c r="O28" s="26"/>
      <c r="P28" s="26"/>
      <c r="Q28" s="26"/>
      <c r="R28" s="26"/>
      <c r="S28" s="26"/>
      <c r="T28" s="26">
        <v>0</v>
      </c>
      <c r="U28" s="26">
        <v>0</v>
      </c>
      <c r="V28" s="26">
        <v>0</v>
      </c>
      <c r="W28" s="26">
        <v>0</v>
      </c>
      <c r="X28" s="23">
        <v>20815.816261879601</v>
      </c>
      <c r="Y28" s="23">
        <v>22299.0662061025</v>
      </c>
      <c r="Z28" s="23">
        <v>29820.6156230626</v>
      </c>
      <c r="AA28" s="23">
        <v>40352.432770022002</v>
      </c>
      <c r="AB28" s="23">
        <v>6919.7417266187003</v>
      </c>
      <c r="AC28" s="23">
        <v>5201.0759577278704</v>
      </c>
      <c r="AD28" s="23">
        <v>59050.522058823502</v>
      </c>
      <c r="AE28" s="23">
        <v>78009.4896597732</v>
      </c>
      <c r="AF28" s="23">
        <v>90012.304198210593</v>
      </c>
      <c r="AG28" s="23">
        <v>123483.386885246</v>
      </c>
      <c r="AH28" s="23">
        <v>113602.42050874401</v>
      </c>
      <c r="AI28" s="23">
        <v>153256.13050847501</v>
      </c>
      <c r="AJ28" s="23">
        <v>152404.74966532801</v>
      </c>
      <c r="AK28" s="23">
        <v>182004.860497238</v>
      </c>
      <c r="AL28" s="23">
        <v>222992.82444918301</v>
      </c>
      <c r="AM28" s="23">
        <v>138099.36305048299</v>
      </c>
      <c r="AN28" s="23">
        <v>242299.018490755</v>
      </c>
      <c r="AO28" s="23">
        <v>287058.33198380598</v>
      </c>
      <c r="AP28" s="23">
        <v>261499.93003413</v>
      </c>
      <c r="AQ28" s="23">
        <v>499292.46452036803</v>
      </c>
      <c r="AR28" s="23">
        <v>517876.64661654102</v>
      </c>
      <c r="AS28" s="23">
        <v>508899.66293532302</v>
      </c>
      <c r="AT28" s="23">
        <v>817729.71586345404</v>
      </c>
    </row>
    <row r="29" spans="1:46" ht="12.75" customHeight="1" x14ac:dyDescent="0.2">
      <c r="A29" s="7" t="s">
        <v>4</v>
      </c>
      <c r="B29" s="23">
        <v>72625.617673202622</v>
      </c>
      <c r="C29" s="23">
        <v>97338.389841427153</v>
      </c>
      <c r="D29" s="23">
        <v>105214.81441213653</v>
      </c>
      <c r="E29" s="23">
        <v>111289.01510506797</v>
      </c>
      <c r="F29" s="23">
        <v>110227.04413965087</v>
      </c>
      <c r="G29" s="23">
        <v>131243.88443359875</v>
      </c>
      <c r="H29" s="23">
        <v>96515.20878853435</v>
      </c>
      <c r="I29" s="23">
        <v>104004.36831712349</v>
      </c>
      <c r="J29" s="23">
        <v>101836.20822368421</v>
      </c>
      <c r="K29" s="23">
        <v>123004.17117296223</v>
      </c>
      <c r="L29" s="23">
        <v>125536.92343750001</v>
      </c>
      <c r="M29" s="23">
        <v>152075.47752374251</v>
      </c>
      <c r="N29" s="23">
        <v>123393.35843054083</v>
      </c>
      <c r="O29" s="23">
        <v>138330.89952798383</v>
      </c>
      <c r="P29" s="23">
        <v>130605.15929139552</v>
      </c>
      <c r="Q29" s="23">
        <v>141619.83189688344</v>
      </c>
      <c r="R29" s="23">
        <v>161910.47411167511</v>
      </c>
      <c r="S29" s="23">
        <v>181551.69818780888</v>
      </c>
      <c r="T29" s="23">
        <v>174609.34134615399</v>
      </c>
      <c r="U29" s="23">
        <v>181285.342704799</v>
      </c>
      <c r="V29" s="23">
        <v>282348.77822378301</v>
      </c>
      <c r="W29" s="23">
        <v>276966.308800823</v>
      </c>
      <c r="X29" s="23">
        <v>254777.04646251301</v>
      </c>
      <c r="Y29" s="23">
        <v>294524.60276338499</v>
      </c>
      <c r="Z29" s="23">
        <v>369348.048357099</v>
      </c>
      <c r="AA29" s="23">
        <v>516013.04628949298</v>
      </c>
      <c r="AB29" s="23">
        <v>560581.37769784196</v>
      </c>
      <c r="AC29" s="23">
        <v>523254.80317040998</v>
      </c>
      <c r="AD29" s="23">
        <v>597726.15240641695</v>
      </c>
      <c r="AE29" s="23">
        <v>422817.383589059</v>
      </c>
      <c r="AF29" s="23">
        <v>507091.86923606298</v>
      </c>
      <c r="AG29" s="23">
        <v>712214.04918032803</v>
      </c>
      <c r="AH29" s="23">
        <v>741203.05802861694</v>
      </c>
      <c r="AI29" s="23">
        <v>751895.92118644097</v>
      </c>
      <c r="AJ29" s="23">
        <v>680106.87349397596</v>
      </c>
      <c r="AK29" s="23">
        <v>579927.21961326001</v>
      </c>
      <c r="AL29" s="23">
        <v>547209.280028429</v>
      </c>
      <c r="AM29" s="23">
        <v>489203.315789474</v>
      </c>
      <c r="AN29" s="23">
        <v>579468.64917541202</v>
      </c>
      <c r="AO29" s="23">
        <v>661163.33661075798</v>
      </c>
      <c r="AP29" s="23">
        <v>574640.97326507396</v>
      </c>
      <c r="AQ29" s="23">
        <v>835637.74047306203</v>
      </c>
      <c r="AR29" s="23">
        <v>1458176.1810776901</v>
      </c>
      <c r="AS29" s="23">
        <v>1417876.55037313</v>
      </c>
      <c r="AT29" s="23">
        <v>2015636.5291164699</v>
      </c>
    </row>
    <row r="30" spans="1:46" ht="12.75" customHeight="1" x14ac:dyDescent="0.2">
      <c r="A30" s="7" t="s">
        <v>7</v>
      </c>
      <c r="B30" s="23">
        <v>10478.070196078432</v>
      </c>
      <c r="C30" s="23">
        <v>13332.204212091177</v>
      </c>
      <c r="D30" s="23">
        <v>15319.966750948166</v>
      </c>
      <c r="E30" s="23">
        <v>15702.755673671198</v>
      </c>
      <c r="F30" s="23">
        <v>14275.195760598504</v>
      </c>
      <c r="G30" s="23">
        <v>17342.885538145387</v>
      </c>
      <c r="H30" s="23">
        <v>19398.280557057864</v>
      </c>
      <c r="I30" s="23">
        <v>32325.702917771883</v>
      </c>
      <c r="J30" s="23">
        <v>33307.569078947367</v>
      </c>
      <c r="K30" s="23">
        <v>30556.272398939695</v>
      </c>
      <c r="L30" s="23">
        <v>24593.038996010644</v>
      </c>
      <c r="M30" s="23">
        <v>30351.979599015125</v>
      </c>
      <c r="N30" s="23">
        <v>33663.256521739131</v>
      </c>
      <c r="O30" s="23">
        <v>36268.664868509783</v>
      </c>
      <c r="P30" s="23">
        <v>43143.649819233549</v>
      </c>
      <c r="Q30" s="23">
        <v>50384.428087726046</v>
      </c>
      <c r="R30" s="23">
        <v>61018.584263959383</v>
      </c>
      <c r="S30" s="23">
        <v>60202.586037891262</v>
      </c>
      <c r="T30" s="23">
        <v>64654.342788461501</v>
      </c>
      <c r="U30" s="23">
        <v>64235.931652932602</v>
      </c>
      <c r="V30" s="23">
        <v>54133.171098846004</v>
      </c>
      <c r="W30" s="23">
        <v>61900.028306742097</v>
      </c>
      <c r="X30" s="23">
        <v>69472.151003167906</v>
      </c>
      <c r="Y30" s="23">
        <v>70848.723085780104</v>
      </c>
      <c r="Z30" s="23">
        <v>76089.800991940501</v>
      </c>
      <c r="AA30" s="23">
        <v>89261.780308596601</v>
      </c>
      <c r="AB30" s="23">
        <v>80047.1043165468</v>
      </c>
      <c r="AC30" s="23">
        <v>67090.690224570702</v>
      </c>
      <c r="AD30" s="23">
        <v>65071.217914438501</v>
      </c>
      <c r="AE30" s="23">
        <v>75781.588392261503</v>
      </c>
      <c r="AF30" s="23">
        <v>90331.665519614602</v>
      </c>
      <c r="AG30" s="23">
        <v>137875.12295081999</v>
      </c>
      <c r="AH30" s="23">
        <v>128586.63354531</v>
      </c>
      <c r="AI30" s="23">
        <v>111032.138983051</v>
      </c>
      <c r="AJ30" s="23">
        <v>90799.243641231602</v>
      </c>
      <c r="AK30" s="23">
        <v>103506.026933702</v>
      </c>
      <c r="AL30" s="23">
        <v>115696.55152807399</v>
      </c>
      <c r="AM30" s="23">
        <v>105032.740064447</v>
      </c>
      <c r="AN30" s="23">
        <v>106058.68015992</v>
      </c>
      <c r="AO30" s="23">
        <v>132815.102371313</v>
      </c>
      <c r="AP30" s="23">
        <v>151938.92889647299</v>
      </c>
      <c r="AQ30" s="23">
        <v>197726.697766097</v>
      </c>
      <c r="AR30" s="23">
        <v>195606.01879699199</v>
      </c>
      <c r="AS30" s="23">
        <v>210473.93967661701</v>
      </c>
      <c r="AT30" s="23">
        <v>292573.44678714901</v>
      </c>
    </row>
    <row r="31" spans="1:46" ht="12.75" customHeight="1" x14ac:dyDescent="0.2">
      <c r="A31" s="7" t="s">
        <v>10</v>
      </c>
      <c r="B31" s="23">
        <v>56312.863869281042</v>
      </c>
      <c r="C31" s="23">
        <v>66572.041476709608</v>
      </c>
      <c r="D31" s="23">
        <v>72427.503034134003</v>
      </c>
      <c r="E31" s="23">
        <v>84361.000543881339</v>
      </c>
      <c r="F31" s="23">
        <v>87943.216508728176</v>
      </c>
      <c r="G31" s="23">
        <v>96324.05661443618</v>
      </c>
      <c r="H31" s="23">
        <v>114883.13926446727</v>
      </c>
      <c r="I31" s="23">
        <v>129634.63265546714</v>
      </c>
      <c r="J31" s="23">
        <v>129775.32565789473</v>
      </c>
      <c r="K31" s="23">
        <v>124613.89907223325</v>
      </c>
      <c r="L31" s="23">
        <v>117217.36273271278</v>
      </c>
      <c r="M31" s="23">
        <v>149260.96211748154</v>
      </c>
      <c r="N31" s="23">
        <v>149793.68536585366</v>
      </c>
      <c r="O31" s="23">
        <v>158092.81321645313</v>
      </c>
      <c r="P31" s="23">
        <v>182768.13796095445</v>
      </c>
      <c r="Q31" s="23">
        <v>222750.53039630628</v>
      </c>
      <c r="R31" s="23">
        <v>241421.57868020303</v>
      </c>
      <c r="S31" s="23">
        <v>237206.06532125207</v>
      </c>
      <c r="T31" s="23">
        <v>321130.48269230803</v>
      </c>
      <c r="U31" s="23">
        <v>312824.29665535601</v>
      </c>
      <c r="V31" s="23">
        <v>249834.98745609599</v>
      </c>
      <c r="W31" s="23">
        <v>261131.70458054601</v>
      </c>
      <c r="X31" s="23">
        <v>269316.48152059101</v>
      </c>
      <c r="Y31" s="23">
        <v>237403.263097294</v>
      </c>
      <c r="Z31" s="23">
        <v>273484.65654060798</v>
      </c>
      <c r="AA31" s="23">
        <v>329364.76193974999</v>
      </c>
      <c r="AB31" s="23">
        <v>345297.67625899299</v>
      </c>
      <c r="AC31" s="23">
        <v>377151.49537648598</v>
      </c>
      <c r="AD31" s="23">
        <v>330885.66377005301</v>
      </c>
      <c r="AE31" s="23">
        <v>355726.27151434298</v>
      </c>
      <c r="AF31" s="23">
        <v>435151.49346180301</v>
      </c>
      <c r="AG31" s="23">
        <v>498033.17868852499</v>
      </c>
      <c r="AH31" s="23">
        <v>441431.60492845799</v>
      </c>
      <c r="AI31" s="23">
        <v>455244.49406779697</v>
      </c>
      <c r="AJ31" s="23">
        <v>425544.66398929001</v>
      </c>
      <c r="AK31" s="23">
        <v>467498.51795580098</v>
      </c>
      <c r="AL31" s="23">
        <v>528950.74911158497</v>
      </c>
      <c r="AM31" s="23">
        <v>481924.67669172899</v>
      </c>
      <c r="AN31" s="23">
        <v>493299.05547226401</v>
      </c>
      <c r="AO31" s="23">
        <v>506650.80740312301</v>
      </c>
      <c r="AP31" s="23">
        <v>578956.35267349298</v>
      </c>
      <c r="AQ31" s="23">
        <v>644059.43889618898</v>
      </c>
      <c r="AR31" s="23">
        <v>696602.40789473697</v>
      </c>
      <c r="AS31" s="23">
        <v>716196.67039801006</v>
      </c>
      <c r="AT31" s="23">
        <v>1039973.92971888</v>
      </c>
    </row>
    <row r="32" spans="1:46" ht="12.75" customHeight="1" x14ac:dyDescent="0.2">
      <c r="A32" s="7" t="s">
        <v>44</v>
      </c>
      <c r="B32" s="23">
        <v>44494.31503267974</v>
      </c>
      <c r="C32" s="23">
        <v>51269.00921704658</v>
      </c>
      <c r="D32" s="23">
        <v>46929.487357774968</v>
      </c>
      <c r="E32" s="23">
        <v>51011.950160692213</v>
      </c>
      <c r="F32" s="23">
        <v>51781.546483790524</v>
      </c>
      <c r="G32" s="23">
        <v>61107.116003082454</v>
      </c>
      <c r="H32" s="23">
        <v>68582.694943212555</v>
      </c>
      <c r="I32" s="23">
        <v>85920.877512525782</v>
      </c>
      <c r="J32" s="23">
        <v>83379.326973684205</v>
      </c>
      <c r="K32" s="23">
        <v>89848.946123260423</v>
      </c>
      <c r="L32" s="23">
        <v>73724.140126329788</v>
      </c>
      <c r="M32" s="23">
        <v>87332.254308828706</v>
      </c>
      <c r="N32" s="23">
        <v>81821.004241781542</v>
      </c>
      <c r="O32" s="23">
        <v>84183.168509777475</v>
      </c>
      <c r="P32" s="23">
        <v>92444.144902386121</v>
      </c>
      <c r="Q32" s="23">
        <v>120535.91150442477</v>
      </c>
      <c r="R32" s="23">
        <v>116304.8543147208</v>
      </c>
      <c r="S32" s="23">
        <v>129723.44621087314</v>
      </c>
      <c r="T32" s="23">
        <v>148373.57884615401</v>
      </c>
      <c r="U32" s="23">
        <v>141130.127968977</v>
      </c>
      <c r="V32" s="23">
        <v>133244.38735574501</v>
      </c>
      <c r="W32" s="23">
        <v>155056.461142563</v>
      </c>
      <c r="X32" s="23">
        <v>157312.677402323</v>
      </c>
      <c r="Y32" s="23">
        <v>139647.52964882</v>
      </c>
      <c r="Z32" s="23">
        <v>152185.59082455101</v>
      </c>
      <c r="AA32" s="23">
        <v>184591.05951506199</v>
      </c>
      <c r="AB32" s="23">
        <v>191761.45611510801</v>
      </c>
      <c r="AC32" s="23">
        <v>184839.23249669699</v>
      </c>
      <c r="AD32" s="23">
        <v>168512.87232620301</v>
      </c>
      <c r="AE32" s="23">
        <v>160922.72648432301</v>
      </c>
      <c r="AF32" s="23">
        <v>190101.490020647</v>
      </c>
      <c r="AG32" s="23">
        <v>230442.998360656</v>
      </c>
      <c r="AH32" s="23">
        <v>221605.08346581901</v>
      </c>
      <c r="AI32" s="23">
        <v>222597.171186441</v>
      </c>
      <c r="AJ32" s="23">
        <v>184585.123159304</v>
      </c>
      <c r="AK32" s="23">
        <v>235651.73825966899</v>
      </c>
      <c r="AL32" s="23">
        <v>257528.686567164</v>
      </c>
      <c r="AM32" s="23">
        <v>225277.243823845</v>
      </c>
      <c r="AN32" s="23">
        <v>210476.915042479</v>
      </c>
      <c r="AO32" s="23">
        <v>232795.244650087</v>
      </c>
      <c r="AP32" s="23">
        <v>257193.45221843</v>
      </c>
      <c r="AQ32" s="23">
        <v>270585.64323258901</v>
      </c>
      <c r="AR32" s="23">
        <v>317091.46177944902</v>
      </c>
      <c r="AS32" s="23">
        <v>361979.15049751202</v>
      </c>
      <c r="AT32" s="23">
        <v>521561.56224899599</v>
      </c>
    </row>
    <row r="33" spans="1:46" ht="12.75" customHeight="1" x14ac:dyDescent="0.2">
      <c r="A33" s="7" t="s">
        <v>9</v>
      </c>
      <c r="B33" s="23">
        <v>12273.921202614378</v>
      </c>
      <c r="C33" s="23">
        <v>13811.073488602577</v>
      </c>
      <c r="D33" s="23">
        <v>15039.761314791402</v>
      </c>
      <c r="E33" s="23">
        <v>17383.339011124845</v>
      </c>
      <c r="F33" s="23">
        <v>18205.943241895264</v>
      </c>
      <c r="G33" s="23">
        <v>22559.977112766501</v>
      </c>
      <c r="H33" s="23">
        <v>27794.325770686854</v>
      </c>
      <c r="I33" s="23">
        <v>35801.1612437371</v>
      </c>
      <c r="J33" s="23">
        <v>39615.197368421053</v>
      </c>
      <c r="K33" s="23">
        <v>47515.702120609676</v>
      </c>
      <c r="L33" s="23">
        <v>42938.536602393622</v>
      </c>
      <c r="M33" s="23">
        <v>48761.328666901165</v>
      </c>
      <c r="N33" s="23">
        <v>42381.93934252386</v>
      </c>
      <c r="O33" s="23">
        <v>47336.662845583276</v>
      </c>
      <c r="P33" s="23">
        <v>47753.30578452639</v>
      </c>
      <c r="Q33" s="23">
        <v>52617.489880723348</v>
      </c>
      <c r="R33" s="23">
        <v>52195.13502538071</v>
      </c>
      <c r="S33" s="23">
        <v>55682.010873146624</v>
      </c>
      <c r="T33" s="23">
        <v>58447.301923076899</v>
      </c>
      <c r="U33" s="23">
        <v>55754.838099854598</v>
      </c>
      <c r="V33" s="23">
        <v>55071.409934771698</v>
      </c>
      <c r="W33" s="23">
        <v>52201.6515697375</v>
      </c>
      <c r="X33" s="23">
        <v>56737.938225976803</v>
      </c>
      <c r="Y33" s="23">
        <v>57562.412780656297</v>
      </c>
      <c r="Z33" s="23">
        <v>61866.557966521999</v>
      </c>
      <c r="AA33" s="23">
        <v>65025.941954445298</v>
      </c>
      <c r="AB33" s="23">
        <v>63333.448920863302</v>
      </c>
      <c r="AC33" s="23">
        <v>60125.721268163798</v>
      </c>
      <c r="AD33" s="23">
        <v>56738.2486631016</v>
      </c>
      <c r="AE33" s="23">
        <v>60882.771180787196</v>
      </c>
      <c r="AF33" s="23">
        <v>71029.330350997901</v>
      </c>
      <c r="AG33" s="23">
        <v>86590.264754098404</v>
      </c>
      <c r="AH33" s="23">
        <v>91184.167726550106</v>
      </c>
      <c r="AI33" s="23">
        <v>89327.547457627094</v>
      </c>
      <c r="AJ33" s="23">
        <v>86113.543507362803</v>
      </c>
      <c r="AK33" s="23">
        <v>90747.647790055198</v>
      </c>
      <c r="AL33" s="23">
        <v>92950.172707889098</v>
      </c>
      <c r="AM33" s="23">
        <v>80732.3872180451</v>
      </c>
      <c r="AN33" s="23">
        <v>77229.863568215893</v>
      </c>
      <c r="AO33" s="23">
        <v>87740.299016772697</v>
      </c>
      <c r="AP33" s="23">
        <v>89023.733788395897</v>
      </c>
      <c r="AQ33" s="23">
        <v>106886.02168199699</v>
      </c>
      <c r="AR33" s="23">
        <v>107727.461779449</v>
      </c>
      <c r="AS33" s="23">
        <v>126412.686567164</v>
      </c>
      <c r="AT33" s="23">
        <v>176505.668674699</v>
      </c>
    </row>
    <row r="34" spans="1:46" ht="12.75" customHeight="1" x14ac:dyDescent="0.2">
      <c r="A34" s="7" t="s">
        <v>76</v>
      </c>
      <c r="B34" s="23">
        <v>2556.1473464052287</v>
      </c>
      <c r="C34" s="23">
        <v>2954.6847373637265</v>
      </c>
      <c r="D34" s="23">
        <v>3241.2286978508218</v>
      </c>
      <c r="E34" s="23">
        <v>3613.0418788627931</v>
      </c>
      <c r="F34" s="23">
        <v>3743.96</v>
      </c>
      <c r="G34" s="23">
        <v>5054.8257385050083</v>
      </c>
      <c r="H34" s="23">
        <v>5862.9634126554893</v>
      </c>
      <c r="I34" s="23">
        <v>8491.7591511936334</v>
      </c>
      <c r="J34" s="23">
        <v>11882.482236842106</v>
      </c>
      <c r="K34" s="23">
        <v>12796.235917826376</v>
      </c>
      <c r="L34" s="23">
        <v>11392.946476063829</v>
      </c>
      <c r="M34" s="23">
        <v>14079.440766795638</v>
      </c>
      <c r="N34" s="23">
        <v>13709.461505832451</v>
      </c>
      <c r="O34" s="23">
        <v>16753.600404585301</v>
      </c>
      <c r="P34" s="23">
        <v>16854.756688358641</v>
      </c>
      <c r="Q34" s="23">
        <v>16651.881916121587</v>
      </c>
      <c r="R34" s="23">
        <v>19211.234010152286</v>
      </c>
      <c r="S34" s="23">
        <v>17966.749835255356</v>
      </c>
      <c r="T34" s="23">
        <v>19441.554326923098</v>
      </c>
      <c r="U34" s="23">
        <v>20983.643722733901</v>
      </c>
      <c r="V34" s="23">
        <v>32587.119417962898</v>
      </c>
      <c r="W34" s="23">
        <v>34020.047349459601</v>
      </c>
      <c r="X34" s="23">
        <v>38841.542238648399</v>
      </c>
      <c r="Y34" s="23">
        <v>40493.024179619999</v>
      </c>
      <c r="Z34" s="23">
        <v>45338.351518908901</v>
      </c>
      <c r="AA34" s="23">
        <v>47634.615723732502</v>
      </c>
      <c r="AB34" s="23">
        <v>47399.554676259002</v>
      </c>
      <c r="AC34" s="23">
        <v>42809.016512549497</v>
      </c>
      <c r="AD34" s="23">
        <v>40063.238636363603</v>
      </c>
      <c r="AE34" s="23">
        <v>42480.727151434301</v>
      </c>
      <c r="AF34" s="23">
        <v>42653.809359944898</v>
      </c>
      <c r="AG34" s="23">
        <v>45049.172131147498</v>
      </c>
      <c r="AH34" s="23">
        <v>52253.646263911003</v>
      </c>
      <c r="AI34" s="23">
        <v>47492.507627118597</v>
      </c>
      <c r="AJ34" s="23">
        <v>38864.558232931697</v>
      </c>
      <c r="AK34" s="23">
        <v>39446.987569060802</v>
      </c>
      <c r="AL34" s="23">
        <v>42607.601990049698</v>
      </c>
      <c r="AM34" s="23">
        <v>34056.0762620838</v>
      </c>
      <c r="AN34" s="23">
        <v>29427.535232383801</v>
      </c>
      <c r="AO34" s="23">
        <v>42019.410641989598</v>
      </c>
      <c r="AP34" s="23">
        <v>38277.891353811203</v>
      </c>
      <c r="AQ34" s="23">
        <v>46418.867279894897</v>
      </c>
      <c r="AR34" s="23">
        <v>52252.580200501303</v>
      </c>
      <c r="AS34" s="23">
        <v>63011.093905472597</v>
      </c>
      <c r="AT34" s="23">
        <v>109336.28815261</v>
      </c>
    </row>
    <row r="35" spans="1:46" ht="12.75" customHeight="1" x14ac:dyDescent="0.2">
      <c r="A35" s="7" t="s">
        <v>77</v>
      </c>
      <c r="B35" s="23">
        <v>24868.250980392157</v>
      </c>
      <c r="C35" s="23">
        <v>28982.735827552031</v>
      </c>
      <c r="D35" s="23">
        <v>30661.302275600505</v>
      </c>
      <c r="E35" s="23">
        <v>30488.340098887511</v>
      </c>
      <c r="F35" s="23">
        <v>31223.969526184534</v>
      </c>
      <c r="G35" s="23">
        <v>37143.565399434883</v>
      </c>
      <c r="H35" s="23">
        <v>44843.707706868576</v>
      </c>
      <c r="I35" s="23">
        <v>69144.208753315659</v>
      </c>
      <c r="J35" s="23">
        <v>66963.378947368416</v>
      </c>
      <c r="K35" s="23">
        <v>80461.048508946318</v>
      </c>
      <c r="L35" s="23">
        <v>66515.73151595745</v>
      </c>
      <c r="M35" s="23">
        <v>86966.40232149139</v>
      </c>
      <c r="N35" s="23">
        <v>97482.421633085905</v>
      </c>
      <c r="O35" s="23">
        <v>130257.22400539448</v>
      </c>
      <c r="P35" s="23">
        <v>145894.6532176428</v>
      </c>
      <c r="Q35" s="23">
        <v>136582.54821085033</v>
      </c>
      <c r="R35" s="23">
        <v>176543.53604060915</v>
      </c>
      <c r="S35" s="23">
        <v>193415.55934925863</v>
      </c>
      <c r="T35" s="23">
        <v>231262.17499999999</v>
      </c>
      <c r="U35" s="23">
        <v>255414.936984973</v>
      </c>
      <c r="V35" s="23">
        <v>286147.68590065202</v>
      </c>
      <c r="W35" s="23">
        <v>209656.47555326801</v>
      </c>
      <c r="X35" s="23">
        <v>228219.61668426599</v>
      </c>
      <c r="Y35" s="23">
        <v>276146.43350604502</v>
      </c>
      <c r="Z35" s="23">
        <v>322672.58276503399</v>
      </c>
      <c r="AA35" s="23">
        <v>367066.24099926499</v>
      </c>
      <c r="AB35" s="23">
        <v>406639.01079136698</v>
      </c>
      <c r="AC35" s="23">
        <v>399871.11756935302</v>
      </c>
      <c r="AD35" s="23">
        <v>384156.26069518703</v>
      </c>
      <c r="AE35" s="23">
        <v>378126.37958639098</v>
      </c>
      <c r="AF35" s="23">
        <v>432244.41706813499</v>
      </c>
      <c r="AG35" s="23">
        <v>546319.20901639306</v>
      </c>
      <c r="AH35" s="23">
        <v>591692.75278219394</v>
      </c>
      <c r="AI35" s="23">
        <v>609308.54322033899</v>
      </c>
      <c r="AJ35" s="23">
        <v>616506.46586345404</v>
      </c>
      <c r="AK35" s="23">
        <v>616639.83563535905</v>
      </c>
      <c r="AL35" s="23">
        <v>808700.13646055397</v>
      </c>
      <c r="AM35" s="23">
        <v>603236.26691729296</v>
      </c>
      <c r="AN35" s="23">
        <v>631635.62618690694</v>
      </c>
      <c r="AO35" s="23">
        <v>837035.44534413004</v>
      </c>
      <c r="AP35" s="23">
        <v>757651.957337884</v>
      </c>
      <c r="AQ35" s="23">
        <v>861402.82720105106</v>
      </c>
      <c r="AR35" s="23">
        <v>1095334.8502506299</v>
      </c>
      <c r="AS35" s="23">
        <v>1178824.7953980099</v>
      </c>
      <c r="AT35" s="23">
        <v>1721978.54919679</v>
      </c>
    </row>
    <row r="36" spans="1:46" s="28" customFormat="1" ht="12.75" customHeight="1" x14ac:dyDescent="0.2">
      <c r="A36" s="22" t="s">
        <v>108</v>
      </c>
      <c r="B36" s="27">
        <f t="shared" ref="B36:AE36" si="0">SUM(B17:B35)</f>
        <v>595087.83356862725</v>
      </c>
      <c r="C36" s="27">
        <f t="shared" si="0"/>
        <v>696355.53860257682</v>
      </c>
      <c r="D36" s="27">
        <f t="shared" si="0"/>
        <v>674113.50998735777</v>
      </c>
      <c r="E36" s="27">
        <f t="shared" si="0"/>
        <v>720330.40954264521</v>
      </c>
      <c r="F36" s="27">
        <f t="shared" si="0"/>
        <v>710512.15930174559</v>
      </c>
      <c r="G36" s="27">
        <f t="shared" si="0"/>
        <v>827271.91284356546</v>
      </c>
      <c r="H36" s="27">
        <f t="shared" si="0"/>
        <v>915767.97360735538</v>
      </c>
      <c r="I36" s="27">
        <f t="shared" si="0"/>
        <v>1127150.1976422046</v>
      </c>
      <c r="J36" s="27">
        <f t="shared" si="0"/>
        <v>1031375.8279605263</v>
      </c>
      <c r="K36" s="27">
        <f t="shared" si="0"/>
        <v>1150882.1559310802</v>
      </c>
      <c r="L36" s="27">
        <f t="shared" si="0"/>
        <v>1067019.4297539894</v>
      </c>
      <c r="M36" s="27">
        <f t="shared" si="0"/>
        <v>1363124.1741822017</v>
      </c>
      <c r="N36" s="27">
        <f t="shared" si="0"/>
        <v>1302862.7306468717</v>
      </c>
      <c r="O36" s="27">
        <f t="shared" si="0"/>
        <v>1430302.5973027642</v>
      </c>
      <c r="P36" s="27">
        <f t="shared" si="0"/>
        <v>1606560.4675343458</v>
      </c>
      <c r="Q36" s="27">
        <f t="shared" si="0"/>
        <v>1833611.4691419778</v>
      </c>
      <c r="R36" s="27">
        <f t="shared" si="0"/>
        <v>1914014.3543147207</v>
      </c>
      <c r="S36" s="27">
        <f t="shared" si="0"/>
        <v>2113679.7455107081</v>
      </c>
      <c r="T36" s="27">
        <f t="shared" si="0"/>
        <v>2646730.8105769269</v>
      </c>
      <c r="U36" s="27">
        <f t="shared" si="0"/>
        <v>2522964.3819680098</v>
      </c>
      <c r="V36" s="27">
        <f t="shared" si="0"/>
        <v>2465195.5338685391</v>
      </c>
      <c r="W36" s="27">
        <f t="shared" si="0"/>
        <v>2569464.8780236766</v>
      </c>
      <c r="X36" s="27">
        <f t="shared" si="0"/>
        <v>2603606.6832101401</v>
      </c>
      <c r="Y36" s="27">
        <f t="shared" si="0"/>
        <v>2524824.6914219926</v>
      </c>
      <c r="Z36" s="27">
        <f t="shared" si="0"/>
        <v>2965963.8053316819</v>
      </c>
      <c r="AA36" s="27">
        <f t="shared" si="0"/>
        <v>3579752.9184423224</v>
      </c>
      <c r="AB36" s="27">
        <f t="shared" si="0"/>
        <v>3892650.3755395683</v>
      </c>
      <c r="AC36" s="27">
        <f t="shared" si="0"/>
        <v>3779387.1717305179</v>
      </c>
      <c r="AD36" s="27">
        <f t="shared" si="0"/>
        <v>3708485.8957219287</v>
      </c>
      <c r="AE36" s="27">
        <f t="shared" si="0"/>
        <v>3537577.0860573738</v>
      </c>
      <c r="AF36" s="27">
        <f t="shared" ref="AF36:AH36" si="1">SUM(AF17:AF35)</f>
        <v>4087471.2126634507</v>
      </c>
      <c r="AG36" s="27">
        <f t="shared" si="1"/>
        <v>5285644.6204918027</v>
      </c>
      <c r="AH36" s="27">
        <f t="shared" si="1"/>
        <v>5000940.7464228934</v>
      </c>
      <c r="AI36" s="27">
        <f t="shared" ref="AI36:AJ36" si="2">SUM(AI17:AI35)</f>
        <v>5220148.6703389864</v>
      </c>
      <c r="AJ36" s="27">
        <f t="shared" si="2"/>
        <v>5063846.5361445788</v>
      </c>
      <c r="AK36" s="27">
        <f t="shared" ref="AK36:AL36" si="3">SUM(AK17:AK35)</f>
        <v>5697660.0207182327</v>
      </c>
      <c r="AL36" s="27">
        <f t="shared" si="3"/>
        <v>6366675.9872068223</v>
      </c>
      <c r="AM36" s="27">
        <f t="shared" ref="AM36:AN36" si="4">SUM(AM17:AM35)</f>
        <v>5283034.7830289993</v>
      </c>
      <c r="AN36" s="27">
        <f t="shared" si="4"/>
        <v>5540316.895052474</v>
      </c>
      <c r="AO36" s="27">
        <f t="shared" ref="AO36:AP36" si="5">SUM(AO17:AO35)</f>
        <v>6588150.8345864713</v>
      </c>
      <c r="AP36" s="27">
        <f t="shared" si="5"/>
        <v>6315030.5494880592</v>
      </c>
      <c r="AQ36" s="27">
        <f t="shared" ref="AQ36:AT36" si="6">SUM(AQ17:AQ35)</f>
        <v>7787832.5151116932</v>
      </c>
      <c r="AR36" s="27">
        <f t="shared" si="6"/>
        <v>9737827.4987468626</v>
      </c>
      <c r="AS36" s="27">
        <f t="shared" si="6"/>
        <v>9926685.5317164157</v>
      </c>
      <c r="AT36" s="27">
        <f t="shared" si="6"/>
        <v>14125833.379518077</v>
      </c>
    </row>
    <row r="37" spans="1:46" ht="11.25" customHeight="1" x14ac:dyDescent="0.2">
      <c r="A37" s="7"/>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7"/>
      <c r="AH37" s="7"/>
      <c r="AI37" s="7"/>
      <c r="AJ37" s="7"/>
      <c r="AK37" s="7"/>
      <c r="AL37" s="7"/>
      <c r="AM37" s="7"/>
      <c r="AN37" s="7"/>
      <c r="AO37" s="7"/>
      <c r="AP37" s="7"/>
      <c r="AQ37" s="7"/>
      <c r="AR37" s="23"/>
      <c r="AS37" s="23" t="s">
        <v>138</v>
      </c>
      <c r="AT37" s="23"/>
    </row>
    <row r="38" spans="1:46" s="30" customFormat="1" ht="12.75" customHeight="1" x14ac:dyDescent="0.2">
      <c r="A38" s="29" t="s">
        <v>26</v>
      </c>
      <c r="B38" s="29">
        <f t="shared" ref="B38:AH38" si="7">B14-B36</f>
        <v>37272.872941176523</v>
      </c>
      <c r="C38" s="29">
        <f t="shared" si="7"/>
        <v>45573.855252725421</v>
      </c>
      <c r="D38" s="29">
        <f t="shared" si="7"/>
        <v>22289.806573956972</v>
      </c>
      <c r="E38" s="29">
        <f t="shared" si="7"/>
        <v>24604.27898640302</v>
      </c>
      <c r="F38" s="29">
        <f t="shared" si="7"/>
        <v>29604.055162094766</v>
      </c>
      <c r="G38" s="29">
        <f t="shared" si="7"/>
        <v>56432.902748522931</v>
      </c>
      <c r="H38" s="29">
        <f t="shared" si="7"/>
        <v>134531.97298539744</v>
      </c>
      <c r="I38" s="29">
        <f t="shared" si="7"/>
        <v>133911.12021809607</v>
      </c>
      <c r="J38" s="29">
        <f t="shared" si="7"/>
        <v>32108.308552631643</v>
      </c>
      <c r="K38" s="29">
        <f t="shared" si="7"/>
        <v>-6778.7358184228651</v>
      </c>
      <c r="L38" s="29">
        <f t="shared" si="7"/>
        <v>4936.7844747342169</v>
      </c>
      <c r="M38" s="29">
        <f t="shared" si="7"/>
        <v>82822.918501582928</v>
      </c>
      <c r="N38" s="29">
        <f t="shared" si="7"/>
        <v>94027.912301166449</v>
      </c>
      <c r="O38" s="29">
        <f t="shared" si="7"/>
        <v>88650.108631153358</v>
      </c>
      <c r="P38" s="29">
        <f t="shared" si="7"/>
        <v>195460.10404916829</v>
      </c>
      <c r="Q38" s="29">
        <f t="shared" si="7"/>
        <v>213703.13913043449</v>
      </c>
      <c r="R38" s="29">
        <f t="shared" si="7"/>
        <v>125927.05685279192</v>
      </c>
      <c r="S38" s="29">
        <f t="shared" si="7"/>
        <v>151946.21264415188</v>
      </c>
      <c r="T38" s="29">
        <f t="shared" si="7"/>
        <v>359485.10096153291</v>
      </c>
      <c r="U38" s="29">
        <f t="shared" si="7"/>
        <v>222329.43480368005</v>
      </c>
      <c r="V38" s="29">
        <f t="shared" si="7"/>
        <v>82122.592072250787</v>
      </c>
      <c r="W38" s="29">
        <f t="shared" si="7"/>
        <v>159707.15388574358</v>
      </c>
      <c r="X38" s="29">
        <f t="shared" si="7"/>
        <v>96500.53854276007</v>
      </c>
      <c r="Y38" s="29">
        <f t="shared" si="7"/>
        <v>-6951.6712723127566</v>
      </c>
      <c r="Z38" s="29">
        <f t="shared" si="7"/>
        <v>76167.194668318145</v>
      </c>
      <c r="AA38" s="29">
        <f t="shared" si="7"/>
        <v>247625.08155767759</v>
      </c>
      <c r="AB38" s="29">
        <f t="shared" si="7"/>
        <v>570652.62446043175</v>
      </c>
      <c r="AC38" s="29">
        <f t="shared" si="7"/>
        <v>435759.66842800239</v>
      </c>
      <c r="AD38" s="29">
        <f t="shared" si="7"/>
        <v>242651.89037433127</v>
      </c>
      <c r="AE38" s="29">
        <f t="shared" si="7"/>
        <v>304440.56037357636</v>
      </c>
      <c r="AF38" s="29">
        <f t="shared" si="7"/>
        <v>434071.26015141932</v>
      </c>
      <c r="AG38" s="29">
        <f t="shared" si="7"/>
        <v>798760.32377049699</v>
      </c>
      <c r="AH38" s="29">
        <f t="shared" si="7"/>
        <v>458389.05166931637</v>
      </c>
      <c r="AI38" s="29">
        <f t="shared" ref="AI38:AJ38" si="8">AI14-AI36</f>
        <v>556168.4440677939</v>
      </c>
      <c r="AJ38" s="29">
        <f t="shared" si="8"/>
        <v>673618.7208835315</v>
      </c>
      <c r="AK38" s="29">
        <f t="shared" ref="AK38:AL38" si="9">AK14-AK36</f>
        <v>1189784.6588397771</v>
      </c>
      <c r="AL38" s="29">
        <f t="shared" si="9"/>
        <v>1621862.4115138575</v>
      </c>
      <c r="AM38" s="29">
        <f t="shared" ref="AM38:AN38" si="10">AM14-AM36</f>
        <v>1218323.6987110609</v>
      </c>
      <c r="AN38" s="29">
        <f t="shared" si="10"/>
        <v>1056135.7086456763</v>
      </c>
      <c r="AO38" s="29">
        <f t="shared" ref="AO38:AP38" si="11">AO14-AO36</f>
        <v>1636162.713707339</v>
      </c>
      <c r="AP38" s="29">
        <f t="shared" si="11"/>
        <v>1126264.8071672311</v>
      </c>
      <c r="AQ38" s="29">
        <f t="shared" ref="AQ38:AT38" si="12">AQ14-AQ36</f>
        <v>1203022.8173455959</v>
      </c>
      <c r="AR38" s="29">
        <f t="shared" si="12"/>
        <v>1819697.9323308375</v>
      </c>
      <c r="AS38" s="29">
        <f t="shared" si="12"/>
        <v>1267867.4297263846</v>
      </c>
      <c r="AT38" s="29">
        <f t="shared" si="12"/>
        <v>1847469.7971887235</v>
      </c>
    </row>
    <row r="39" spans="1:46" ht="12" x14ac:dyDescent="0.2">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23"/>
      <c r="AS39" s="23"/>
      <c r="AT39" s="23"/>
    </row>
    <row r="40" spans="1:46" ht="12.75" customHeight="1" x14ac:dyDescent="0.2">
      <c r="A40" s="7" t="s">
        <v>12</v>
      </c>
      <c r="B40" s="23">
        <v>0</v>
      </c>
      <c r="C40" s="23">
        <v>0</v>
      </c>
      <c r="D40" s="23">
        <v>0</v>
      </c>
      <c r="E40" s="23">
        <v>0</v>
      </c>
      <c r="F40" s="23">
        <v>0</v>
      </c>
      <c r="G40" s="23">
        <v>0</v>
      </c>
      <c r="H40" s="23">
        <v>0</v>
      </c>
      <c r="I40" s="23">
        <v>0</v>
      </c>
      <c r="J40" s="23">
        <v>5893.1930921052626</v>
      </c>
      <c r="K40" s="23">
        <v>8766.6277667329341</v>
      </c>
      <c r="L40" s="23">
        <v>22099.629654255321</v>
      </c>
      <c r="M40" s="23">
        <v>12252.764509321139</v>
      </c>
      <c r="N40" s="23">
        <v>13556.796182396605</v>
      </c>
      <c r="O40" s="23">
        <v>11793.422859069453</v>
      </c>
      <c r="P40" s="23">
        <v>8835.3219812002899</v>
      </c>
      <c r="Q40" s="23">
        <v>7722.8033859176603</v>
      </c>
      <c r="R40" s="23">
        <v>8959.6304568527903</v>
      </c>
      <c r="S40" s="23">
        <v>5851.119769357495</v>
      </c>
      <c r="T40" s="23"/>
      <c r="U40" s="23">
        <v>0</v>
      </c>
      <c r="V40" s="23">
        <v>0</v>
      </c>
      <c r="W40" s="23">
        <v>0</v>
      </c>
      <c r="X40" s="23">
        <v>0</v>
      </c>
      <c r="Y40" s="23"/>
      <c r="Z40" s="23"/>
      <c r="AA40" s="31"/>
      <c r="AB40" s="31"/>
      <c r="AC40" s="31"/>
      <c r="AD40" s="31"/>
      <c r="AE40" s="31"/>
      <c r="AF40" s="31"/>
      <c r="AG40" s="7"/>
      <c r="AH40" s="7"/>
      <c r="AI40" s="7"/>
      <c r="AJ40" s="7"/>
      <c r="AK40" s="7"/>
      <c r="AL40" s="7"/>
      <c r="AM40" s="7"/>
      <c r="AN40" s="7"/>
      <c r="AO40" s="7"/>
      <c r="AP40" s="7"/>
      <c r="AQ40" s="7"/>
      <c r="AR40" s="23"/>
      <c r="AS40" s="23"/>
      <c r="AT40" s="23"/>
    </row>
    <row r="41" spans="1:46" ht="12.75" customHeight="1" x14ac:dyDescent="0.2">
      <c r="A41" s="7" t="s">
        <v>78</v>
      </c>
      <c r="B41" s="23">
        <v>4257.4850980392157</v>
      </c>
      <c r="C41" s="23">
        <v>4798.8979682854306</v>
      </c>
      <c r="D41" s="23">
        <v>5718.0364096080912</v>
      </c>
      <c r="E41" s="23">
        <v>7202.6321384425219</v>
      </c>
      <c r="F41" s="23">
        <v>5817.7373067331673</v>
      </c>
      <c r="G41" s="23">
        <v>8285.13747752376</v>
      </c>
      <c r="H41" s="23">
        <v>13662.127771768524</v>
      </c>
      <c r="I41" s="23">
        <v>22644.104302976717</v>
      </c>
      <c r="J41" s="23">
        <v>27632.683223684213</v>
      </c>
      <c r="K41" s="23">
        <v>28934.334758117959</v>
      </c>
      <c r="L41" s="23">
        <v>29197.875797872337</v>
      </c>
      <c r="M41" s="23">
        <v>22218.974463594794</v>
      </c>
      <c r="N41" s="23">
        <v>19109.277306468717</v>
      </c>
      <c r="O41" s="23">
        <v>13795.188941335133</v>
      </c>
      <c r="P41" s="23">
        <v>13729.970426608823</v>
      </c>
      <c r="Q41" s="23">
        <v>26088.43939976914</v>
      </c>
      <c r="R41" s="23">
        <v>20295.134010152284</v>
      </c>
      <c r="S41" s="23">
        <v>17840.700576606261</v>
      </c>
      <c r="T41" s="23">
        <v>172617.457692308</v>
      </c>
      <c r="U41" s="23">
        <v>43545.694619486203</v>
      </c>
      <c r="V41" s="23">
        <v>62272.094330155502</v>
      </c>
      <c r="W41" s="23">
        <v>86738.722079258907</v>
      </c>
      <c r="X41" s="23">
        <v>121393.740760296</v>
      </c>
      <c r="Y41" s="23">
        <v>30280.223949337898</v>
      </c>
      <c r="Z41" s="23">
        <v>21798</v>
      </c>
      <c r="AA41" s="23">
        <v>49070</v>
      </c>
      <c r="AB41" s="23">
        <v>63984</v>
      </c>
      <c r="AC41" s="32">
        <v>68785.128797886398</v>
      </c>
      <c r="AD41" s="32">
        <v>100721.009358289</v>
      </c>
      <c r="AE41" s="32">
        <v>181227.499666444</v>
      </c>
      <c r="AF41" s="32">
        <v>75410.448038540999</v>
      </c>
      <c r="AG41" s="32">
        <v>69660.815573770495</v>
      </c>
      <c r="AH41" s="32">
        <v>115084.941971383</v>
      </c>
      <c r="AI41" s="32">
        <v>108066.854237288</v>
      </c>
      <c r="AJ41" s="32">
        <v>49021.431057563597</v>
      </c>
      <c r="AK41" s="32">
        <v>124506.52002762401</v>
      </c>
      <c r="AL41" s="32">
        <v>145429.863539446</v>
      </c>
      <c r="AM41" s="32">
        <v>143941.76262083801</v>
      </c>
      <c r="AN41" s="32">
        <v>97590.931534232906</v>
      </c>
      <c r="AO41" s="32">
        <v>178944.132446501</v>
      </c>
      <c r="AP41" s="32">
        <v>68454.112627986397</v>
      </c>
      <c r="AQ41" s="32">
        <v>178129.42181340299</v>
      </c>
      <c r="AR41" s="23">
        <v>178308.570175439</v>
      </c>
      <c r="AS41" s="23">
        <v>253744.21579602</v>
      </c>
      <c r="AT41" s="23">
        <v>460639.69277108402</v>
      </c>
    </row>
    <row r="42" spans="1:46" ht="12.75" customHeight="1" x14ac:dyDescent="0.2">
      <c r="A42" s="7" t="s">
        <v>79</v>
      </c>
      <c r="B42" s="23">
        <v>32345.574169934636</v>
      </c>
      <c r="C42" s="23">
        <v>40040.318434093162</v>
      </c>
      <c r="D42" s="23">
        <v>39578.088242730722</v>
      </c>
      <c r="E42" s="23">
        <v>49688.544944375775</v>
      </c>
      <c r="F42" s="23">
        <v>55308.724887780554</v>
      </c>
      <c r="G42" s="23">
        <v>65763.511790393008</v>
      </c>
      <c r="H42" s="23">
        <v>84698.12501352081</v>
      </c>
      <c r="I42" s="23">
        <v>109495.07571470675</v>
      </c>
      <c r="J42" s="23">
        <v>130450.64769736842</v>
      </c>
      <c r="K42" s="23">
        <v>163428.11447978797</v>
      </c>
      <c r="L42" s="23">
        <v>159574.24571143615</v>
      </c>
      <c r="M42" s="23">
        <v>182265.93689764332</v>
      </c>
      <c r="N42" s="23">
        <v>176209.44422057262</v>
      </c>
      <c r="O42" s="23">
        <v>147622.01045178695</v>
      </c>
      <c r="P42" s="23">
        <v>115879.59219088937</v>
      </c>
      <c r="Q42" s="23">
        <v>116357.92978068488</v>
      </c>
      <c r="R42" s="23">
        <v>118242.52131979694</v>
      </c>
      <c r="S42" s="23">
        <v>120819.08850906097</v>
      </c>
      <c r="T42" s="23">
        <v>172617.49326923076</v>
      </c>
      <c r="U42" s="23">
        <v>201655.58216190001</v>
      </c>
      <c r="V42" s="23">
        <v>211376.73306572999</v>
      </c>
      <c r="W42" s="23">
        <v>257322.00411734401</v>
      </c>
      <c r="X42" s="23">
        <v>300221.84266103501</v>
      </c>
      <c r="Y42" s="23">
        <v>296475.717328728</v>
      </c>
      <c r="Z42" s="23">
        <v>215212</v>
      </c>
      <c r="AA42" s="23">
        <v>238880</v>
      </c>
      <c r="AB42" s="23">
        <v>278845</v>
      </c>
      <c r="AC42" s="32">
        <v>295042.79788639402</v>
      </c>
      <c r="AD42" s="32">
        <v>628275.24331550801</v>
      </c>
      <c r="AE42" s="32">
        <v>324154.98332221498</v>
      </c>
      <c r="AF42" s="32">
        <v>403465.37921541597</v>
      </c>
      <c r="AG42" s="32">
        <v>458772.14426229498</v>
      </c>
      <c r="AH42" s="32">
        <v>413335.447535771</v>
      </c>
      <c r="AI42" s="32">
        <v>503912.58898305101</v>
      </c>
      <c r="AJ42" s="32">
        <v>475462.26037483301</v>
      </c>
      <c r="AK42" s="32">
        <v>596281.40883977897</v>
      </c>
      <c r="AL42" s="32">
        <v>406368.72352523101</v>
      </c>
      <c r="AM42" s="32">
        <v>291281.58270676702</v>
      </c>
      <c r="AN42" s="32">
        <v>328712.48175912001</v>
      </c>
      <c r="AO42" s="32">
        <v>420019.09311740898</v>
      </c>
      <c r="AP42" s="32">
        <v>374659.044368601</v>
      </c>
      <c r="AQ42" s="32">
        <v>456816.87976346898</v>
      </c>
      <c r="AR42" s="23">
        <v>647857.23684210505</v>
      </c>
      <c r="AS42" s="23">
        <v>1024836.55161692</v>
      </c>
      <c r="AT42" s="23">
        <v>1895670.00100402</v>
      </c>
    </row>
    <row r="43" spans="1:46" ht="12.75" customHeight="1" x14ac:dyDescent="0.2">
      <c r="A43" s="22" t="s">
        <v>13</v>
      </c>
      <c r="B43" s="27">
        <v>-28088.089071895422</v>
      </c>
      <c r="C43" s="27">
        <v>-35241.420465807729</v>
      </c>
      <c r="D43" s="27">
        <v>-33860.051833122634</v>
      </c>
      <c r="E43" s="27">
        <v>-42485.912805933251</v>
      </c>
      <c r="F43" s="27">
        <v>-49490.98758104739</v>
      </c>
      <c r="G43" s="27">
        <v>-57478.374312869244</v>
      </c>
      <c r="H43" s="27">
        <v>-71035.99724175228</v>
      </c>
      <c r="I43" s="27">
        <v>-86850.971411730032</v>
      </c>
      <c r="J43" s="27">
        <v>-96924.771381578947</v>
      </c>
      <c r="K43" s="27">
        <v>-125727.15195493707</v>
      </c>
      <c r="L43" s="27">
        <v>-108276.74025930848</v>
      </c>
      <c r="M43" s="27">
        <v>-147794.1979247274</v>
      </c>
      <c r="N43" s="27">
        <v>-143543.37073170731</v>
      </c>
      <c r="O43" s="27">
        <v>-122033.39865138236</v>
      </c>
      <c r="P43" s="27">
        <v>-93314.299783080249</v>
      </c>
      <c r="Q43" s="27">
        <v>-82546.686994998076</v>
      </c>
      <c r="R43" s="27">
        <v>-88987.756852791877</v>
      </c>
      <c r="S43" s="27">
        <v>-97127.268163097207</v>
      </c>
      <c r="T43" s="27">
        <v>-136868.38846153847</v>
      </c>
      <c r="U43" s="27">
        <v>-158109.4507998061</v>
      </c>
      <c r="V43" s="27">
        <v>-149104.79327646762</v>
      </c>
      <c r="W43" s="27">
        <v>-170583.03088008234</v>
      </c>
      <c r="X43" s="27">
        <v>-178828.22492080258</v>
      </c>
      <c r="Y43" s="27">
        <v>-266196</v>
      </c>
      <c r="Z43" s="27">
        <v>-193414</v>
      </c>
      <c r="AA43" s="27">
        <v>-189809</v>
      </c>
      <c r="AB43" s="27">
        <v>-214862</v>
      </c>
      <c r="AC43" s="33">
        <v>-226257.66908850701</v>
      </c>
      <c r="AD43" s="33">
        <v>-527554.23395721905</v>
      </c>
      <c r="AE43" s="33">
        <f t="shared" ref="AE43:AJ43" si="13">AE41-AE42</f>
        <v>-142927.48365577098</v>
      </c>
      <c r="AF43" s="33">
        <f t="shared" si="13"/>
        <v>-328054.93117687496</v>
      </c>
      <c r="AG43" s="33">
        <f t="shared" si="13"/>
        <v>-389111.32868852449</v>
      </c>
      <c r="AH43" s="33">
        <f t="shared" si="13"/>
        <v>-298250.505564388</v>
      </c>
      <c r="AI43" s="33">
        <f t="shared" si="13"/>
        <v>-395845.73474576301</v>
      </c>
      <c r="AJ43" s="33">
        <f t="shared" si="13"/>
        <v>-426440.82931726944</v>
      </c>
      <c r="AK43" s="33">
        <f t="shared" ref="AK43:AL43" si="14">AK41-AK42</f>
        <v>-471774.888812155</v>
      </c>
      <c r="AL43" s="33">
        <f t="shared" si="14"/>
        <v>-260938.85998578501</v>
      </c>
      <c r="AM43" s="33">
        <f t="shared" ref="AM43:AN43" si="15">AM41-AM42</f>
        <v>-147339.82008592901</v>
      </c>
      <c r="AN43" s="33">
        <f t="shared" si="15"/>
        <v>-231121.55022488709</v>
      </c>
      <c r="AO43" s="33">
        <f t="shared" ref="AO43:AP43" si="16">AO41-AO42</f>
        <v>-241074.96067090798</v>
      </c>
      <c r="AP43" s="33">
        <f t="shared" si="16"/>
        <v>-306204.93174061459</v>
      </c>
      <c r="AQ43" s="33">
        <f t="shared" ref="AQ43:AR43" si="17">AQ41-AQ42</f>
        <v>-278687.45795006596</v>
      </c>
      <c r="AR43" s="33">
        <f t="shared" si="17"/>
        <v>-469548.66666666605</v>
      </c>
      <c r="AS43" s="33">
        <f t="shared" ref="AS43:AT43" si="18">AS41-AS42</f>
        <v>-771092.33582090004</v>
      </c>
      <c r="AT43" s="33">
        <f t="shared" si="18"/>
        <v>-1435030.3082329361</v>
      </c>
    </row>
    <row r="44" spans="1:46" ht="11.25" customHeight="1" x14ac:dyDescent="0.2">
      <c r="A44" s="7"/>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4"/>
      <c r="AB44" s="24"/>
      <c r="AC44" s="24"/>
      <c r="AD44" s="24"/>
      <c r="AE44" s="24"/>
      <c r="AF44" s="24"/>
      <c r="AG44" s="7"/>
      <c r="AH44" s="7"/>
      <c r="AI44" s="7"/>
      <c r="AJ44" s="7"/>
      <c r="AK44" s="7"/>
      <c r="AL44" s="7"/>
      <c r="AM44" s="7"/>
      <c r="AN44" s="7"/>
      <c r="AO44" s="7"/>
      <c r="AP44" s="7"/>
      <c r="AQ44" s="7"/>
      <c r="AR44" s="23"/>
      <c r="AS44" s="23"/>
      <c r="AT44" s="23"/>
    </row>
    <row r="45" spans="1:46" s="30" customFormat="1" ht="12.75" customHeight="1" x14ac:dyDescent="0.2">
      <c r="A45" s="29" t="s">
        <v>27</v>
      </c>
      <c r="B45" s="34">
        <f t="shared" ref="B45:AE45" si="19">B38+B43</f>
        <v>9184.7838692811019</v>
      </c>
      <c r="C45" s="34">
        <f t="shared" si="19"/>
        <v>10332.434786917693</v>
      </c>
      <c r="D45" s="34">
        <f t="shared" si="19"/>
        <v>-11570.245259165662</v>
      </c>
      <c r="E45" s="34">
        <f t="shared" si="19"/>
        <v>-17881.633819530231</v>
      </c>
      <c r="F45" s="34">
        <f t="shared" si="19"/>
        <v>-19886.932418952623</v>
      </c>
      <c r="G45" s="34">
        <f t="shared" si="19"/>
        <v>-1045.4715643463132</v>
      </c>
      <c r="H45" s="34">
        <f t="shared" si="19"/>
        <v>63495.975743645162</v>
      </c>
      <c r="I45" s="34">
        <f t="shared" si="19"/>
        <v>47060.148806366036</v>
      </c>
      <c r="J45" s="34">
        <f t="shared" si="19"/>
        <v>-64816.462828947304</v>
      </c>
      <c r="K45" s="34">
        <f t="shared" si="19"/>
        <v>-132505.88777335995</v>
      </c>
      <c r="L45" s="34">
        <f t="shared" si="19"/>
        <v>-103339.95578457427</v>
      </c>
      <c r="M45" s="34">
        <f t="shared" si="19"/>
        <v>-64971.279423144471</v>
      </c>
      <c r="N45" s="34">
        <f t="shared" si="19"/>
        <v>-49515.458430540864</v>
      </c>
      <c r="O45" s="34">
        <f t="shared" si="19"/>
        <v>-33383.290020229004</v>
      </c>
      <c r="P45" s="34">
        <f t="shared" si="19"/>
        <v>102145.80426608805</v>
      </c>
      <c r="Q45" s="34">
        <f t="shared" si="19"/>
        <v>131156.45213543641</v>
      </c>
      <c r="R45" s="34">
        <f t="shared" si="19"/>
        <v>36939.300000000047</v>
      </c>
      <c r="S45" s="34">
        <f t="shared" si="19"/>
        <v>54818.94448105467</v>
      </c>
      <c r="T45" s="34">
        <f t="shared" si="19"/>
        <v>222616.71249999444</v>
      </c>
      <c r="U45" s="34">
        <f t="shared" si="19"/>
        <v>64219.984003873949</v>
      </c>
      <c r="V45" s="34">
        <f t="shared" si="19"/>
        <v>-66982.201204216835</v>
      </c>
      <c r="W45" s="34">
        <f t="shared" si="19"/>
        <v>-10875.87699433876</v>
      </c>
      <c r="X45" s="34">
        <f t="shared" si="19"/>
        <v>-82327.686378042505</v>
      </c>
      <c r="Y45" s="34">
        <f t="shared" si="19"/>
        <v>-273147.67127231276</v>
      </c>
      <c r="Z45" s="34">
        <f t="shared" si="19"/>
        <v>-117246.80533168186</v>
      </c>
      <c r="AA45" s="34">
        <f t="shared" si="19"/>
        <v>57816.081557677593</v>
      </c>
      <c r="AB45" s="34">
        <f t="shared" si="19"/>
        <v>355790.62446043175</v>
      </c>
      <c r="AC45" s="34">
        <f t="shared" si="19"/>
        <v>209501.99933949538</v>
      </c>
      <c r="AD45" s="34">
        <f t="shared" si="19"/>
        <v>-284902.34358288778</v>
      </c>
      <c r="AE45" s="34">
        <f t="shared" si="19"/>
        <v>161513.07671780538</v>
      </c>
      <c r="AF45" s="34">
        <f t="shared" ref="AF45:AH45" si="20">AF38+AF43</f>
        <v>106016.32897454436</v>
      </c>
      <c r="AG45" s="34">
        <f t="shared" si="20"/>
        <v>409648.99508197251</v>
      </c>
      <c r="AH45" s="34">
        <f t="shared" si="20"/>
        <v>160138.54610492836</v>
      </c>
      <c r="AI45" s="34">
        <f t="shared" ref="AI45:AJ45" si="21">AI38+AI43</f>
        <v>160322.70932203089</v>
      </c>
      <c r="AJ45" s="34">
        <f t="shared" si="21"/>
        <v>247177.89156626206</v>
      </c>
      <c r="AK45" s="34">
        <f t="shared" ref="AK45:AL45" si="22">AK38+AK43</f>
        <v>718009.77002762211</v>
      </c>
      <c r="AL45" s="34">
        <f t="shared" si="22"/>
        <v>1360923.5515280725</v>
      </c>
      <c r="AM45" s="34">
        <f t="shared" ref="AM45:AN45" si="23">AM38+AM43</f>
        <v>1070983.8786251319</v>
      </c>
      <c r="AN45" s="34">
        <f t="shared" si="23"/>
        <v>825014.15842078917</v>
      </c>
      <c r="AO45" s="34">
        <f t="shared" ref="AO45:AP45" si="24">AO38+AO43</f>
        <v>1395087.753036431</v>
      </c>
      <c r="AP45" s="34">
        <f t="shared" si="24"/>
        <v>820059.87542661652</v>
      </c>
      <c r="AQ45" s="34">
        <f t="shared" ref="AQ45:AR45" si="25">AQ38+AQ43</f>
        <v>924335.35939552996</v>
      </c>
      <c r="AR45" s="34">
        <f t="shared" si="25"/>
        <v>1350149.2656641714</v>
      </c>
      <c r="AS45" s="34">
        <f t="shared" ref="AS45:AT45" si="26">AS38+AS43</f>
        <v>496775.09390548454</v>
      </c>
      <c r="AT45" s="34">
        <f t="shared" si="26"/>
        <v>412439.48895578738</v>
      </c>
    </row>
    <row r="46" spans="1:46" ht="12" x14ac:dyDescent="0.2">
      <c r="A46" s="7"/>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7"/>
      <c r="AH46" s="7"/>
      <c r="AI46" s="7"/>
      <c r="AJ46" s="7"/>
      <c r="AK46" s="7"/>
      <c r="AL46" s="7"/>
      <c r="AM46" s="7"/>
      <c r="AN46" s="7"/>
      <c r="AO46" s="7"/>
      <c r="AP46" s="7"/>
      <c r="AQ46" s="7"/>
      <c r="AR46" s="23"/>
      <c r="AS46" s="23"/>
      <c r="AT46" s="23"/>
    </row>
    <row r="47" spans="1:46" ht="12" x14ac:dyDescent="0.2">
      <c r="A47" s="7"/>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7"/>
      <c r="AH47" s="7"/>
      <c r="AI47" s="7"/>
      <c r="AJ47" s="7"/>
      <c r="AK47" s="7"/>
      <c r="AL47" s="7"/>
      <c r="AM47" s="7"/>
      <c r="AN47" s="7"/>
      <c r="AO47" s="7"/>
      <c r="AP47" s="7"/>
      <c r="AQ47" s="7"/>
      <c r="AR47" s="23"/>
      <c r="AS47" s="23"/>
      <c r="AT47" s="23"/>
    </row>
    <row r="48" spans="1:46" ht="15" customHeight="1" x14ac:dyDescent="0.2">
      <c r="A48" s="35" t="s">
        <v>106</v>
      </c>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7"/>
      <c r="AH48" s="7"/>
      <c r="AI48" s="7"/>
      <c r="AJ48" s="7"/>
      <c r="AK48" s="7"/>
      <c r="AL48" s="7"/>
      <c r="AM48" s="7"/>
      <c r="AN48" s="7"/>
      <c r="AO48" s="7"/>
      <c r="AP48" s="7"/>
      <c r="AQ48" s="7"/>
      <c r="AR48" s="23"/>
      <c r="AS48" s="23"/>
      <c r="AT48" s="23"/>
    </row>
    <row r="49" spans="1:46" ht="12.75" customHeight="1" x14ac:dyDescent="0.2">
      <c r="A49" s="7" t="s">
        <v>59</v>
      </c>
      <c r="B49" s="20"/>
      <c r="C49" s="20"/>
      <c r="D49" s="20"/>
      <c r="E49" s="20"/>
      <c r="F49" s="20"/>
      <c r="G49" s="20"/>
      <c r="H49" s="20"/>
      <c r="I49" s="20"/>
      <c r="J49" s="20"/>
      <c r="K49" s="20"/>
      <c r="L49" s="20"/>
      <c r="M49" s="20"/>
      <c r="N49" s="20"/>
      <c r="O49" s="20"/>
      <c r="P49" s="20"/>
      <c r="Q49" s="20"/>
      <c r="R49" s="20"/>
      <c r="S49" s="20"/>
      <c r="T49" s="20"/>
      <c r="U49" s="20"/>
      <c r="V49" s="20"/>
      <c r="W49" s="20"/>
      <c r="X49" s="20"/>
      <c r="Y49" s="23">
        <v>608120.41968911898</v>
      </c>
      <c r="Z49" s="23">
        <v>960856.02169869805</v>
      </c>
      <c r="AA49" s="23">
        <v>1567122.7582659801</v>
      </c>
      <c r="AB49" s="23">
        <v>2129003.0525179901</v>
      </c>
      <c r="AC49" s="23">
        <v>2133843.6433289298</v>
      </c>
      <c r="AD49" s="23">
        <v>2842845.6122994702</v>
      </c>
      <c r="AE49" s="23">
        <v>3151250.2134756502</v>
      </c>
      <c r="AF49" s="23">
        <v>3555612.25808672</v>
      </c>
      <c r="AG49" s="23">
        <v>4874853.0049180305</v>
      </c>
      <c r="AH49" s="23">
        <v>4317717.25596184</v>
      </c>
      <c r="AI49" s="23">
        <v>5119398.9415254202</v>
      </c>
      <c r="AJ49" s="23">
        <v>4220626.1606425699</v>
      </c>
      <c r="AK49" s="23">
        <v>4428227.2071823198</v>
      </c>
      <c r="AL49" s="23">
        <v>5834416.3944562897</v>
      </c>
      <c r="AM49" s="23">
        <v>4193687.8125671302</v>
      </c>
      <c r="AN49" s="23">
        <v>5039538.37481259</v>
      </c>
      <c r="AO49" s="23">
        <v>6316303.9739734</v>
      </c>
      <c r="AP49" s="23">
        <v>6622712.2440272998</v>
      </c>
      <c r="AQ49" s="23">
        <v>9915610.6681997404</v>
      </c>
      <c r="AR49" s="23">
        <v>9328901.9780701809</v>
      </c>
      <c r="AS49" s="23">
        <v>9053384.4179104492</v>
      </c>
      <c r="AT49" s="23">
        <v>14314029.8373494</v>
      </c>
    </row>
    <row r="50" spans="1:46" ht="12.75" customHeight="1" x14ac:dyDescent="0.2">
      <c r="A50" s="7" t="s">
        <v>58</v>
      </c>
      <c r="B50" s="20"/>
      <c r="C50" s="20"/>
      <c r="D50" s="20"/>
      <c r="E50" s="20"/>
      <c r="F50" s="20"/>
      <c r="G50" s="20"/>
      <c r="H50" s="20"/>
      <c r="I50" s="20"/>
      <c r="J50" s="20"/>
      <c r="K50" s="20"/>
      <c r="L50" s="20"/>
      <c r="M50" s="20"/>
      <c r="N50" s="20"/>
      <c r="O50" s="20"/>
      <c r="P50" s="20"/>
      <c r="Q50" s="20"/>
      <c r="R50" s="20"/>
      <c r="S50" s="20"/>
      <c r="T50" s="20"/>
      <c r="U50" s="20"/>
      <c r="V50" s="20"/>
      <c r="W50" s="20"/>
      <c r="X50" s="20"/>
      <c r="Y50" s="23">
        <v>3648457.3955095001</v>
      </c>
      <c r="Z50" s="23">
        <v>3665766.2120272801</v>
      </c>
      <c r="AA50" s="23">
        <v>3965793.17119765</v>
      </c>
      <c r="AB50" s="23">
        <v>3785787.5604316499</v>
      </c>
      <c r="AC50" s="23">
        <v>2999468.78599736</v>
      </c>
      <c r="AD50" s="23">
        <v>3025528.9538770099</v>
      </c>
      <c r="AE50" s="23">
        <v>3141296.4523015302</v>
      </c>
      <c r="AF50" s="23">
        <v>3611412.9717825199</v>
      </c>
      <c r="AG50" s="23">
        <v>4596856.4713114798</v>
      </c>
      <c r="AH50" s="23">
        <v>4913096.5604133504</v>
      </c>
      <c r="AI50" s="23">
        <v>5339336.47288136</v>
      </c>
      <c r="AJ50" s="23">
        <v>5381511.2081660004</v>
      </c>
      <c r="AK50" s="23">
        <v>5716620.6712707197</v>
      </c>
      <c r="AL50" s="23">
        <v>6585554.7860696502</v>
      </c>
      <c r="AM50" s="23">
        <v>4855850.1868958101</v>
      </c>
      <c r="AN50" s="23">
        <v>6382621.7126436802</v>
      </c>
      <c r="AO50" s="23">
        <v>7435516.8623481803</v>
      </c>
      <c r="AP50" s="23">
        <v>7521562.3259385703</v>
      </c>
      <c r="AQ50" s="23">
        <v>10784626.414586101</v>
      </c>
      <c r="AR50" s="23">
        <v>10963180.2637845</v>
      </c>
      <c r="AS50" s="23">
        <v>11955715.8482587</v>
      </c>
      <c r="AT50" s="23">
        <v>20397832.657630499</v>
      </c>
    </row>
    <row r="51" spans="1:46" ht="12.75" customHeight="1" x14ac:dyDescent="0.2">
      <c r="A51" s="7" t="s">
        <v>80</v>
      </c>
      <c r="B51" s="20"/>
      <c r="C51" s="20"/>
      <c r="D51" s="20"/>
      <c r="E51" s="20"/>
      <c r="F51" s="20"/>
      <c r="G51" s="20"/>
      <c r="H51" s="20"/>
      <c r="I51" s="20"/>
      <c r="J51" s="20"/>
      <c r="K51" s="20"/>
      <c r="L51" s="20"/>
      <c r="M51" s="20"/>
      <c r="N51" s="20"/>
      <c r="O51" s="20"/>
      <c r="P51" s="20"/>
      <c r="Q51" s="20"/>
      <c r="R51" s="20"/>
      <c r="S51" s="20"/>
      <c r="T51" s="20"/>
      <c r="U51" s="20"/>
      <c r="V51" s="20"/>
      <c r="W51" s="20"/>
      <c r="X51" s="20"/>
      <c r="Y51" s="23">
        <v>431240.37132987898</v>
      </c>
      <c r="Z51" s="23">
        <v>439127.27278363297</v>
      </c>
      <c r="AA51" s="23">
        <v>833427.07788390899</v>
      </c>
      <c r="AB51" s="23">
        <v>1015470.17697842</v>
      </c>
      <c r="AC51" s="23">
        <v>803905.00264200801</v>
      </c>
      <c r="AD51" s="23">
        <v>995947.96122994705</v>
      </c>
      <c r="AE51" s="23">
        <v>1008153.19079386</v>
      </c>
      <c r="AF51" s="23">
        <v>779671.61527873401</v>
      </c>
      <c r="AG51" s="23">
        <v>746448.84918032796</v>
      </c>
      <c r="AH51" s="23">
        <v>809805.44276629598</v>
      </c>
      <c r="AI51" s="23">
        <v>652731.96694915299</v>
      </c>
      <c r="AJ51" s="23">
        <v>606046.48594377504</v>
      </c>
      <c r="AK51" s="23">
        <v>843676.88812154694</v>
      </c>
      <c r="AL51" s="23">
        <v>1297629.1009239501</v>
      </c>
      <c r="AM51" s="23">
        <v>1136633.8770139599</v>
      </c>
      <c r="AN51" s="23">
        <v>1117029.7651174399</v>
      </c>
      <c r="AO51" s="23">
        <v>1923777.0133024901</v>
      </c>
      <c r="AP51" s="23">
        <v>1276907.52445961</v>
      </c>
      <c r="AQ51" s="23">
        <v>1768161.8567674099</v>
      </c>
      <c r="AR51" s="23">
        <v>1996821.0012531299</v>
      </c>
      <c r="AS51" s="23">
        <v>2342578.9452736299</v>
      </c>
      <c r="AT51" s="23">
        <v>3262913.2208835301</v>
      </c>
    </row>
    <row r="52" spans="1:46" s="28" customFormat="1" ht="12.75" customHeight="1" x14ac:dyDescent="0.2">
      <c r="A52" s="22" t="s">
        <v>81</v>
      </c>
      <c r="B52" s="27"/>
      <c r="C52" s="27"/>
      <c r="D52" s="27"/>
      <c r="E52" s="27"/>
      <c r="F52" s="27"/>
      <c r="G52" s="27"/>
      <c r="H52" s="27"/>
      <c r="I52" s="27"/>
      <c r="J52" s="27"/>
      <c r="K52" s="27"/>
      <c r="L52" s="27"/>
      <c r="M52" s="27"/>
      <c r="N52" s="27"/>
      <c r="O52" s="27"/>
      <c r="P52" s="27"/>
      <c r="Q52" s="27"/>
      <c r="R52" s="27"/>
      <c r="S52" s="27"/>
      <c r="T52" s="27"/>
      <c r="U52" s="27"/>
      <c r="V52" s="27"/>
      <c r="W52" s="27"/>
      <c r="X52" s="27"/>
      <c r="Y52" s="27">
        <v>4687818.1865285002</v>
      </c>
      <c r="Z52" s="27">
        <v>5065749.5065096105</v>
      </c>
      <c r="AA52" s="27">
        <v>6366343.00734754</v>
      </c>
      <c r="AB52" s="27">
        <v>6930260.78992806</v>
      </c>
      <c r="AC52" s="27">
        <v>5937217.4319682997</v>
      </c>
      <c r="AD52" s="27">
        <v>6864322.5274064196</v>
      </c>
      <c r="AE52" s="27">
        <v>7300699.8565710504</v>
      </c>
      <c r="AF52" s="27">
        <v>7946696.8451479701</v>
      </c>
      <c r="AG52" s="27">
        <v>10218158.3254098</v>
      </c>
      <c r="AH52" s="27">
        <v>10040619.259141499</v>
      </c>
      <c r="AI52" s="27">
        <v>11111467.3813559</v>
      </c>
      <c r="AJ52" s="27">
        <v>10208183.8547523</v>
      </c>
      <c r="AK52" s="27">
        <v>10988524.766574601</v>
      </c>
      <c r="AL52" s="27">
        <v>13717600.281449899</v>
      </c>
      <c r="AM52" s="27">
        <v>10186171.876476901</v>
      </c>
      <c r="AN52" s="27">
        <v>12539189.8525737</v>
      </c>
      <c r="AO52" s="27">
        <v>15675597.849624099</v>
      </c>
      <c r="AP52" s="27">
        <v>15421182.094425499</v>
      </c>
      <c r="AQ52" s="27">
        <v>22468398.939553201</v>
      </c>
      <c r="AR52" s="27">
        <v>22288903.243107799</v>
      </c>
      <c r="AS52" s="27">
        <v>23351679.211442798</v>
      </c>
      <c r="AT52" s="27">
        <v>37974775.715863504</v>
      </c>
    </row>
    <row r="53" spans="1:46" ht="12.75" customHeight="1" x14ac:dyDescent="0.2">
      <c r="A53" s="22" t="s">
        <v>46</v>
      </c>
      <c r="B53" s="20"/>
      <c r="C53" s="20"/>
      <c r="D53" s="20"/>
      <c r="E53" s="20"/>
      <c r="F53" s="20"/>
      <c r="G53" s="20"/>
      <c r="H53" s="20"/>
      <c r="I53" s="20"/>
      <c r="J53" s="20"/>
      <c r="K53" s="20"/>
      <c r="L53" s="20"/>
      <c r="M53" s="20"/>
      <c r="N53" s="20"/>
      <c r="O53" s="20"/>
      <c r="P53" s="20"/>
      <c r="Q53" s="20"/>
      <c r="R53" s="20"/>
      <c r="S53" s="20"/>
      <c r="T53" s="20"/>
      <c r="U53" s="20"/>
      <c r="V53" s="20"/>
      <c r="W53" s="20"/>
      <c r="X53" s="20"/>
      <c r="Y53" s="20">
        <v>764875.89176741499</v>
      </c>
      <c r="Z53" s="20">
        <v>803635.94420334802</v>
      </c>
      <c r="AA53" s="20">
        <v>1146571.75973549</v>
      </c>
      <c r="AB53" s="20">
        <v>1626552.9741007199</v>
      </c>
      <c r="AC53" s="20">
        <v>1510061.2635402901</v>
      </c>
      <c r="AD53" s="20">
        <v>1391282.2961229901</v>
      </c>
      <c r="AE53" s="20">
        <v>1465589.7458305501</v>
      </c>
      <c r="AF53" s="20">
        <v>1722187.2966276701</v>
      </c>
      <c r="AG53" s="20">
        <v>2424425.7131147501</v>
      </c>
      <c r="AH53" s="20">
        <v>2110375.25119237</v>
      </c>
      <c r="AI53" s="20">
        <v>2401664.6516949199</v>
      </c>
      <c r="AJ53" s="20">
        <v>1939884.6231593001</v>
      </c>
      <c r="AK53" s="20">
        <v>2782937.0593922702</v>
      </c>
      <c r="AL53" s="20">
        <v>3488978.6062544398</v>
      </c>
      <c r="AM53" s="20">
        <v>2963193.1697099898</v>
      </c>
      <c r="AN53" s="20">
        <v>3184864.0084957499</v>
      </c>
      <c r="AO53" s="20">
        <v>4434361.8212839803</v>
      </c>
      <c r="AP53" s="20">
        <v>3937713.8919226401</v>
      </c>
      <c r="AQ53" s="20">
        <v>5223095.6287779203</v>
      </c>
      <c r="AR53" s="20">
        <v>5413843.5908521302</v>
      </c>
      <c r="AS53" s="20">
        <v>5436828.6113184104</v>
      </c>
      <c r="AT53" s="20">
        <v>7572404.5200803196</v>
      </c>
    </row>
    <row r="54" spans="1:46" s="28" customFormat="1" ht="12.75" customHeight="1" x14ac:dyDescent="0.2">
      <c r="A54" s="22" t="s">
        <v>47</v>
      </c>
      <c r="B54" s="27"/>
      <c r="C54" s="27"/>
      <c r="D54" s="27"/>
      <c r="E54" s="27"/>
      <c r="F54" s="27"/>
      <c r="G54" s="27"/>
      <c r="H54" s="27"/>
      <c r="I54" s="27"/>
      <c r="J54" s="27"/>
      <c r="K54" s="27"/>
      <c r="L54" s="27"/>
      <c r="M54" s="27"/>
      <c r="N54" s="27"/>
      <c r="O54" s="27"/>
      <c r="P54" s="27"/>
      <c r="Q54" s="27"/>
      <c r="R54" s="27"/>
      <c r="S54" s="27"/>
      <c r="T54" s="27"/>
      <c r="U54" s="27"/>
      <c r="V54" s="27"/>
      <c r="W54" s="27"/>
      <c r="X54" s="27"/>
      <c r="Y54" s="27">
        <v>5452694.0782959098</v>
      </c>
      <c r="Z54" s="27">
        <v>5869385.4507129602</v>
      </c>
      <c r="AA54" s="27">
        <v>7512914.7670830302</v>
      </c>
      <c r="AB54" s="27">
        <v>8556813.7640287802</v>
      </c>
      <c r="AC54" s="27">
        <v>7447278.69550859</v>
      </c>
      <c r="AD54" s="27">
        <v>8255604.8235294102</v>
      </c>
      <c r="AE54" s="27">
        <v>8766289.6024015993</v>
      </c>
      <c r="AF54" s="27">
        <v>9668884.1417756397</v>
      </c>
      <c r="AG54" s="27">
        <v>12642584.0385246</v>
      </c>
      <c r="AH54" s="27">
        <v>12150994.510333899</v>
      </c>
      <c r="AI54" s="27">
        <v>13513132.0330508</v>
      </c>
      <c r="AJ54" s="27">
        <v>12148068.477911601</v>
      </c>
      <c r="AK54" s="27">
        <v>13771461.8259669</v>
      </c>
      <c r="AL54" s="27">
        <v>17206578.887704302</v>
      </c>
      <c r="AM54" s="27">
        <v>13149365.0461869</v>
      </c>
      <c r="AN54" s="27">
        <v>15724053.8610695</v>
      </c>
      <c r="AO54" s="27">
        <v>20109959.670908</v>
      </c>
      <c r="AP54" s="27">
        <v>19358895.9863481</v>
      </c>
      <c r="AQ54" s="27">
        <v>27691494.5683311</v>
      </c>
      <c r="AR54" s="27">
        <v>27702746.8339599</v>
      </c>
      <c r="AS54" s="27">
        <v>28788507.8227612</v>
      </c>
      <c r="AT54" s="27">
        <v>45547180.235943802</v>
      </c>
    </row>
    <row r="55" spans="1:46" ht="11.25" customHeight="1" x14ac:dyDescent="0.2">
      <c r="A55" s="22"/>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7"/>
      <c r="AH55" s="7"/>
      <c r="AI55" s="7"/>
      <c r="AJ55" s="7"/>
      <c r="AK55" s="7"/>
      <c r="AL55" s="7"/>
      <c r="AM55" s="7"/>
      <c r="AN55" s="7"/>
      <c r="AO55" s="7"/>
      <c r="AP55" s="7"/>
      <c r="AQ55" s="7"/>
      <c r="AR55" s="23"/>
      <c r="AS55" s="23"/>
      <c r="AT55" s="23"/>
    </row>
    <row r="56" spans="1:46" ht="12.75" customHeight="1" x14ac:dyDescent="0.2">
      <c r="A56" s="7" t="s">
        <v>54</v>
      </c>
      <c r="B56" s="20"/>
      <c r="C56" s="20"/>
      <c r="D56" s="20"/>
      <c r="E56" s="20"/>
      <c r="F56" s="20"/>
      <c r="G56" s="20"/>
      <c r="H56" s="20"/>
      <c r="I56" s="20"/>
      <c r="J56" s="20"/>
      <c r="K56" s="20"/>
      <c r="L56" s="20"/>
      <c r="M56" s="20"/>
      <c r="N56" s="20"/>
      <c r="O56" s="20"/>
      <c r="P56" s="20"/>
      <c r="Q56" s="20"/>
      <c r="R56" s="20"/>
      <c r="S56" s="20"/>
      <c r="T56" s="20"/>
      <c r="U56" s="20"/>
      <c r="V56" s="20"/>
      <c r="W56" s="20"/>
      <c r="X56" s="20"/>
      <c r="Y56" s="23">
        <v>633809.48589522205</v>
      </c>
      <c r="Z56" s="23">
        <v>519170.99628022301</v>
      </c>
      <c r="AA56" s="23">
        <v>838078.33725202095</v>
      </c>
      <c r="AB56" s="23">
        <v>1610575.7669064701</v>
      </c>
      <c r="AC56" s="23">
        <v>1319863.7357992099</v>
      </c>
      <c r="AD56" s="23">
        <v>1408685.7901069501</v>
      </c>
      <c r="AE56" s="23">
        <v>1546452.9673115399</v>
      </c>
      <c r="AF56" s="23">
        <v>1683153.21128699</v>
      </c>
      <c r="AG56" s="23">
        <v>2056823.75</v>
      </c>
      <c r="AH56" s="23">
        <v>2351531.1979332301</v>
      </c>
      <c r="AI56" s="23">
        <v>2664193.0711864401</v>
      </c>
      <c r="AJ56" s="23">
        <v>2538002.7911646599</v>
      </c>
      <c r="AK56" s="23">
        <v>2787360.7292817701</v>
      </c>
      <c r="AL56" s="23">
        <v>3882046.0966595602</v>
      </c>
      <c r="AM56" s="23">
        <v>3192934.5349086998</v>
      </c>
      <c r="AN56" s="23">
        <v>3841148.6371814101</v>
      </c>
      <c r="AO56" s="23">
        <v>5779257.4632735699</v>
      </c>
      <c r="AP56" s="23">
        <v>4734735.5534698498</v>
      </c>
      <c r="AQ56" s="23">
        <v>6961715.36727989</v>
      </c>
      <c r="AR56" s="23">
        <v>7509820.0538847102</v>
      </c>
      <c r="AS56" s="23">
        <v>7629963.6529850699</v>
      </c>
      <c r="AT56" s="23">
        <v>11195081.2881526</v>
      </c>
    </row>
    <row r="57" spans="1:46" ht="12.75" customHeight="1" x14ac:dyDescent="0.2">
      <c r="A57" s="7" t="s">
        <v>48</v>
      </c>
      <c r="B57" s="23"/>
      <c r="C57" s="23"/>
      <c r="D57" s="23"/>
      <c r="E57" s="23"/>
      <c r="F57" s="23"/>
      <c r="G57" s="23"/>
      <c r="H57" s="23"/>
      <c r="I57" s="23"/>
      <c r="J57" s="23"/>
      <c r="K57" s="23"/>
      <c r="L57" s="23"/>
      <c r="M57" s="23"/>
      <c r="N57" s="23"/>
      <c r="O57" s="23"/>
      <c r="P57" s="23"/>
      <c r="Q57" s="23"/>
      <c r="R57" s="23"/>
      <c r="S57" s="23"/>
      <c r="T57" s="23"/>
      <c r="U57" s="23"/>
      <c r="V57" s="23"/>
      <c r="W57" s="23"/>
      <c r="X57" s="23"/>
      <c r="Y57" s="23">
        <v>4113080.99021301</v>
      </c>
      <c r="Z57" s="23">
        <v>4510737.4203347797</v>
      </c>
      <c r="AA57" s="23">
        <v>5654147.0646583401</v>
      </c>
      <c r="AB57" s="23">
        <v>5805655.3942446001</v>
      </c>
      <c r="AC57" s="23">
        <v>5024235.8058124203</v>
      </c>
      <c r="AD57" s="23">
        <v>5749157.03141711</v>
      </c>
      <c r="AE57" s="23">
        <v>6045503.8425617097</v>
      </c>
      <c r="AF57" s="23">
        <v>6760142.45905024</v>
      </c>
      <c r="AG57" s="23">
        <v>8641823.2573770508</v>
      </c>
      <c r="AH57" s="23">
        <v>8279410.7122416496</v>
      </c>
      <c r="AI57" s="23">
        <v>9037140.5720339008</v>
      </c>
      <c r="AJ57" s="23">
        <v>8087908.1004016101</v>
      </c>
      <c r="AK57" s="23">
        <v>9056966.1788673997</v>
      </c>
      <c r="AL57" s="23">
        <v>10435510.317697201</v>
      </c>
      <c r="AM57" s="23">
        <v>7900196.3485499499</v>
      </c>
      <c r="AN57" s="23">
        <v>9793505.5782108903</v>
      </c>
      <c r="AO57" s="23">
        <v>11888207.5002892</v>
      </c>
      <c r="AP57" s="23">
        <v>12278416.482366299</v>
      </c>
      <c r="AQ57" s="23">
        <v>17558558.077529602</v>
      </c>
      <c r="AR57" s="23">
        <v>16284005.831453601</v>
      </c>
      <c r="AS57" s="23">
        <v>16963173.557835799</v>
      </c>
      <c r="AT57" s="23">
        <v>29363797.420682698</v>
      </c>
    </row>
    <row r="58" spans="1:46" ht="12.75" customHeight="1" x14ac:dyDescent="0.2">
      <c r="A58" s="7" t="s">
        <v>49</v>
      </c>
      <c r="B58" s="23"/>
      <c r="C58" s="23"/>
      <c r="D58" s="23"/>
      <c r="E58" s="23"/>
      <c r="F58" s="23"/>
      <c r="G58" s="23"/>
      <c r="H58" s="23"/>
      <c r="I58" s="23"/>
      <c r="J58" s="23"/>
      <c r="K58" s="23"/>
      <c r="L58" s="23"/>
      <c r="M58" s="23"/>
      <c r="N58" s="23"/>
      <c r="O58" s="23"/>
      <c r="P58" s="23"/>
      <c r="Q58" s="23"/>
      <c r="R58" s="23"/>
      <c r="S58" s="23"/>
      <c r="T58" s="23"/>
      <c r="U58" s="23"/>
      <c r="V58" s="23"/>
      <c r="W58" s="23"/>
      <c r="X58" s="23"/>
      <c r="Y58" s="23">
        <v>705803.60218767996</v>
      </c>
      <c r="Z58" s="23">
        <v>839477.03409795405</v>
      </c>
      <c r="AA58" s="23">
        <v>1020689.36517267</v>
      </c>
      <c r="AB58" s="23">
        <v>1140582.6028777</v>
      </c>
      <c r="AC58" s="23">
        <v>1103179.15389696</v>
      </c>
      <c r="AD58" s="23">
        <v>1097762.0020053501</v>
      </c>
      <c r="AE58" s="23">
        <v>1174332.7925283499</v>
      </c>
      <c r="AF58" s="23">
        <v>1225588.4714384</v>
      </c>
      <c r="AG58" s="23">
        <v>1943937.0311475401</v>
      </c>
      <c r="AH58" s="23">
        <v>1520052.6001589801</v>
      </c>
      <c r="AI58" s="23">
        <v>1811798.3898305099</v>
      </c>
      <c r="AJ58" s="23">
        <v>1522157.5863453799</v>
      </c>
      <c r="AK58" s="23">
        <v>1927134.9178176799</v>
      </c>
      <c r="AL58" s="23">
        <v>2889022.4733475498</v>
      </c>
      <c r="AM58" s="23">
        <v>2056234.16272825</v>
      </c>
      <c r="AN58" s="23">
        <v>2089399.64567716</v>
      </c>
      <c r="AO58" s="23">
        <v>2442494.7073452901</v>
      </c>
      <c r="AP58" s="23">
        <v>2345743.9505119501</v>
      </c>
      <c r="AQ58" s="23">
        <v>3171221.12352168</v>
      </c>
      <c r="AR58" s="23">
        <v>3908920.9486215501</v>
      </c>
      <c r="AS58" s="23">
        <v>4195370.6119403001</v>
      </c>
      <c r="AT58" s="23">
        <v>4988301.5271084299</v>
      </c>
    </row>
    <row r="59" spans="1:46" s="28" customFormat="1" ht="12.75" customHeight="1" x14ac:dyDescent="0.2">
      <c r="A59" s="22" t="s">
        <v>50</v>
      </c>
      <c r="B59" s="27">
        <f t="shared" ref="B59:I59" si="27">SUM(B56:B58)</f>
        <v>0</v>
      </c>
      <c r="C59" s="27">
        <f t="shared" si="27"/>
        <v>0</v>
      </c>
      <c r="D59" s="27">
        <f t="shared" si="27"/>
        <v>0</v>
      </c>
      <c r="E59" s="27">
        <f t="shared" si="27"/>
        <v>0</v>
      </c>
      <c r="F59" s="27">
        <f t="shared" si="27"/>
        <v>0</v>
      </c>
      <c r="G59" s="27">
        <f t="shared" si="27"/>
        <v>0</v>
      </c>
      <c r="H59" s="27">
        <f t="shared" si="27"/>
        <v>0</v>
      </c>
      <c r="I59" s="27">
        <f t="shared" si="27"/>
        <v>0</v>
      </c>
      <c r="J59" s="27">
        <f t="shared" ref="J59:AC59" si="28">SUM(J56:J58)</f>
        <v>0</v>
      </c>
      <c r="K59" s="27">
        <f t="shared" si="28"/>
        <v>0</v>
      </c>
      <c r="L59" s="27">
        <f t="shared" si="28"/>
        <v>0</v>
      </c>
      <c r="M59" s="27">
        <f t="shared" si="28"/>
        <v>0</v>
      </c>
      <c r="N59" s="27">
        <f t="shared" si="28"/>
        <v>0</v>
      </c>
      <c r="O59" s="27">
        <f t="shared" si="28"/>
        <v>0</v>
      </c>
      <c r="P59" s="27">
        <f t="shared" si="28"/>
        <v>0</v>
      </c>
      <c r="Q59" s="27">
        <f t="shared" si="28"/>
        <v>0</v>
      </c>
      <c r="R59" s="27">
        <f t="shared" si="28"/>
        <v>0</v>
      </c>
      <c r="S59" s="27">
        <f t="shared" si="28"/>
        <v>0</v>
      </c>
      <c r="T59" s="27">
        <f t="shared" si="28"/>
        <v>0</v>
      </c>
      <c r="U59" s="27">
        <f t="shared" si="28"/>
        <v>0</v>
      </c>
      <c r="V59" s="27">
        <f t="shared" si="28"/>
        <v>0</v>
      </c>
      <c r="W59" s="27">
        <f t="shared" si="28"/>
        <v>0</v>
      </c>
      <c r="X59" s="27">
        <f t="shared" si="28"/>
        <v>0</v>
      </c>
      <c r="Y59" s="27">
        <f t="shared" si="28"/>
        <v>5452694.0782959126</v>
      </c>
      <c r="Z59" s="27">
        <f t="shared" si="28"/>
        <v>5869385.4507129565</v>
      </c>
      <c r="AA59" s="27">
        <f t="shared" si="28"/>
        <v>7512914.7670830311</v>
      </c>
      <c r="AB59" s="27">
        <f t="shared" si="28"/>
        <v>8556813.7640287708</v>
      </c>
      <c r="AC59" s="27">
        <f t="shared" si="28"/>
        <v>7447278.69550859</v>
      </c>
      <c r="AD59" s="27">
        <f t="shared" ref="AD59:AI59" si="29">SUM(AD56:AD58)</f>
        <v>8255604.8235294102</v>
      </c>
      <c r="AE59" s="27">
        <f t="shared" si="29"/>
        <v>8766289.6024015993</v>
      </c>
      <c r="AF59" s="27">
        <f t="shared" si="29"/>
        <v>9668884.1417756304</v>
      </c>
      <c r="AG59" s="27">
        <f t="shared" si="29"/>
        <v>12642584.03852459</v>
      </c>
      <c r="AH59" s="27">
        <f t="shared" si="29"/>
        <v>12150994.51033386</v>
      </c>
      <c r="AI59" s="27">
        <f t="shared" si="29"/>
        <v>13513132.03305085</v>
      </c>
      <c r="AJ59" s="27">
        <f t="shared" ref="AJ59:AK59" si="30">SUM(AJ56:AJ58)</f>
        <v>12148068.477911649</v>
      </c>
      <c r="AK59" s="27">
        <f t="shared" si="30"/>
        <v>13771461.82596685</v>
      </c>
      <c r="AL59" s="27">
        <f t="shared" ref="AL59:AM59" si="31">SUM(AL56:AL58)</f>
        <v>17206578.887704309</v>
      </c>
      <c r="AM59" s="27">
        <f t="shared" si="31"/>
        <v>13149365.0461869</v>
      </c>
      <c r="AN59" s="27">
        <f t="shared" ref="AN59:AO59" si="32">SUM(AN56:AN58)</f>
        <v>15724053.861069461</v>
      </c>
      <c r="AO59" s="27">
        <f t="shared" si="32"/>
        <v>20109959.670908064</v>
      </c>
      <c r="AP59" s="27">
        <f t="shared" ref="AP59:AT59" si="33">SUM(AP56:AP58)</f>
        <v>19358895.9863481</v>
      </c>
      <c r="AQ59" s="27">
        <f t="shared" si="33"/>
        <v>27691494.568331175</v>
      </c>
      <c r="AR59" s="27">
        <f t="shared" si="33"/>
        <v>27702746.833959859</v>
      </c>
      <c r="AS59" s="27">
        <f t="shared" si="33"/>
        <v>28788507.822761171</v>
      </c>
      <c r="AT59" s="27">
        <f t="shared" si="33"/>
        <v>45547180.235943727</v>
      </c>
    </row>
    <row r="60" spans="1:46" s="28" customFormat="1" ht="12" x14ac:dyDescent="0.2">
      <c r="A60" s="22"/>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22"/>
      <c r="AH60" s="22"/>
      <c r="AI60" s="22"/>
      <c r="AJ60" s="22"/>
      <c r="AK60" s="22"/>
      <c r="AL60" s="22"/>
      <c r="AM60" s="22"/>
      <c r="AN60" s="22"/>
      <c r="AO60" s="22"/>
      <c r="AP60" s="22"/>
    </row>
    <row r="61" spans="1:46" s="28" customFormat="1" ht="12" x14ac:dyDescent="0.2">
      <c r="A61" s="22"/>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22"/>
      <c r="AH61" s="22"/>
      <c r="AI61" s="22"/>
      <c r="AJ61" s="22"/>
      <c r="AK61" s="22"/>
      <c r="AL61" s="22"/>
      <c r="AM61" s="22"/>
      <c r="AN61" s="22"/>
      <c r="AO61" s="22"/>
      <c r="AP61" s="22"/>
    </row>
    <row r="62" spans="1:46" s="28" customFormat="1" ht="15" customHeight="1" x14ac:dyDescent="0.2">
      <c r="A62" s="37" t="s">
        <v>89</v>
      </c>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22"/>
      <c r="AH62" s="22"/>
      <c r="AI62" s="22"/>
      <c r="AJ62" s="22"/>
      <c r="AK62" s="22"/>
      <c r="AL62" s="22"/>
      <c r="AM62" s="22"/>
      <c r="AN62" s="22"/>
      <c r="AO62" s="22"/>
      <c r="AP62" s="22"/>
    </row>
    <row r="63" spans="1:46" s="28" customFormat="1" ht="12.75" customHeight="1" x14ac:dyDescent="0.2">
      <c r="A63" s="38" t="s">
        <v>52</v>
      </c>
      <c r="B63" s="36"/>
      <c r="C63" s="36"/>
      <c r="D63" s="36"/>
      <c r="E63" s="36"/>
      <c r="F63" s="36"/>
      <c r="G63" s="36"/>
      <c r="H63" s="36"/>
      <c r="I63" s="36"/>
      <c r="J63" s="36"/>
      <c r="K63" s="36"/>
      <c r="L63" s="36"/>
      <c r="M63" s="36"/>
      <c r="N63" s="36"/>
      <c r="O63" s="36"/>
      <c r="P63" s="36"/>
      <c r="Q63" s="36"/>
      <c r="R63" s="36"/>
      <c r="S63" s="36"/>
      <c r="T63" s="36"/>
      <c r="U63" s="36"/>
      <c r="V63" s="36"/>
      <c r="W63" s="36"/>
      <c r="X63" s="36"/>
      <c r="Y63" s="38">
        <f>(Y45+Y42)*100/Y59</f>
        <v>0.42782605665098622</v>
      </c>
      <c r="Z63" s="38">
        <f t="shared" ref="Z63:AE63" si="34">(Z45+Z42)*100/Z59</f>
        <v>1.6690877689148576</v>
      </c>
      <c r="AA63" s="38">
        <f t="shared" si="34"/>
        <v>3.9491474448454711</v>
      </c>
      <c r="AB63" s="38">
        <f t="shared" si="34"/>
        <v>7.4167282584590088</v>
      </c>
      <c r="AC63" s="38">
        <f t="shared" si="34"/>
        <v>6.7748880880498996</v>
      </c>
      <c r="AD63" s="38">
        <f t="shared" si="34"/>
        <v>4.1592700604317745</v>
      </c>
      <c r="AE63" s="38">
        <f t="shared" si="34"/>
        <v>5.5401781377034069</v>
      </c>
      <c r="AF63" s="38">
        <f t="shared" ref="AF63:AG63" si="35">(AF45+AF42)*100/AF59</f>
        <v>5.2692916857766505</v>
      </c>
      <c r="AG63" s="38">
        <f t="shared" si="35"/>
        <v>6.8690161496890765</v>
      </c>
      <c r="AH63" s="38">
        <f t="shared" ref="AH63:AI63" si="36">(AH45+AH42)*100/AH59</f>
        <v>4.7195642558556523</v>
      </c>
      <c r="AI63" s="38">
        <f t="shared" si="36"/>
        <v>4.9154799692659994</v>
      </c>
      <c r="AJ63" s="38">
        <f t="shared" ref="AJ63:AK63" si="37">(AJ45+AJ42)*100/AJ59</f>
        <v>5.9486012385840832</v>
      </c>
      <c r="AK63" s="38">
        <f t="shared" si="37"/>
        <v>9.5435850999436571</v>
      </c>
      <c r="AL63" s="38">
        <f t="shared" ref="AL63:AM63" si="38">(AL45+AL42)*100/AL59</f>
        <v>10.271026486945626</v>
      </c>
      <c r="AM63" s="38">
        <f t="shared" si="38"/>
        <v>10.35993340018295</v>
      </c>
      <c r="AN63" s="38">
        <f t="shared" ref="AN63:AO63" si="39">(AN45+AN42)*100/AN59</f>
        <v>7.3373358446473764</v>
      </c>
      <c r="AO63" s="38">
        <f t="shared" si="39"/>
        <v>9.0259099265109501</v>
      </c>
      <c r="AP63" s="38">
        <f>(AP45+AP42)*100/AP59</f>
        <v>6.1714207289389522</v>
      </c>
      <c r="AQ63" s="38">
        <f>(AQ45+AQ42)*100/AQ59</f>
        <v>4.9876406481090632</v>
      </c>
      <c r="AR63" s="38">
        <f>(AR45+AR42)*100/AR59</f>
        <v>7.2123046659654273</v>
      </c>
      <c r="AS63" s="38">
        <f>(AS45+AS42)*100/AS59</f>
        <v>5.2854828561811269</v>
      </c>
      <c r="AT63" s="38">
        <f>(AT45+AT42)*100/AT59</f>
        <v>5.0675134618725615</v>
      </c>
    </row>
    <row r="64" spans="1:46" s="28" customFormat="1" ht="12.75" customHeight="1" x14ac:dyDescent="0.2">
      <c r="A64" s="38" t="s">
        <v>42</v>
      </c>
      <c r="B64" s="38">
        <f t="shared" ref="B64:AH64" si="40">(B38/B14)*100</f>
        <v>5.8942424090353667</v>
      </c>
      <c r="C64" s="38">
        <f t="shared" si="40"/>
        <v>6.1426135195842697</v>
      </c>
      <c r="D64" s="38">
        <f t="shared" si="40"/>
        <v>3.2007036790144965</v>
      </c>
      <c r="E64" s="38">
        <f t="shared" si="40"/>
        <v>3.3028773347884703</v>
      </c>
      <c r="F64" s="38">
        <f t="shared" si="40"/>
        <v>3.9999198211784512</v>
      </c>
      <c r="G64" s="38">
        <f t="shared" si="40"/>
        <v>6.3859449165400886</v>
      </c>
      <c r="H64" s="38">
        <f t="shared" si="40"/>
        <v>12.808909818745459</v>
      </c>
      <c r="I64" s="38">
        <f t="shared" si="40"/>
        <v>10.618922198431166</v>
      </c>
      <c r="J64" s="38">
        <f t="shared" si="40"/>
        <v>3.0191619649264401</v>
      </c>
      <c r="K64" s="38">
        <f t="shared" si="40"/>
        <v>-0.59249327458136414</v>
      </c>
      <c r="L64" s="38">
        <f t="shared" si="40"/>
        <v>0.4605397505238823</v>
      </c>
      <c r="M64" s="38">
        <f t="shared" si="40"/>
        <v>5.7279356153936085</v>
      </c>
      <c r="N64" s="38">
        <f t="shared" si="40"/>
        <v>6.7312293038721505</v>
      </c>
      <c r="O64" s="38">
        <f t="shared" si="40"/>
        <v>5.8362652296437005</v>
      </c>
      <c r="P64" s="38">
        <f t="shared" si="40"/>
        <v>10.846718796190489</v>
      </c>
      <c r="Q64" s="38">
        <f t="shared" si="40"/>
        <v>10.438216885032821</v>
      </c>
      <c r="R64" s="38">
        <f t="shared" si="40"/>
        <v>6.1730722344971918</v>
      </c>
      <c r="S64" s="38">
        <f t="shared" si="40"/>
        <v>6.7065886183568377</v>
      </c>
      <c r="T64" s="38">
        <f t="shared" si="40"/>
        <v>11.958059951108533</v>
      </c>
      <c r="U64" s="38">
        <f t="shared" si="40"/>
        <v>8.0985661150516446</v>
      </c>
      <c r="V64" s="38">
        <f t="shared" si="40"/>
        <v>3.2238844153759083</v>
      </c>
      <c r="W64" s="38">
        <f t="shared" si="40"/>
        <v>5.8518536764429285</v>
      </c>
      <c r="X64" s="38">
        <f t="shared" si="40"/>
        <v>3.5739520921732972</v>
      </c>
      <c r="Y64" s="38">
        <f t="shared" si="40"/>
        <v>-0.27609300455904251</v>
      </c>
      <c r="Z64" s="38">
        <f t="shared" si="40"/>
        <v>2.5037447325022542</v>
      </c>
      <c r="AA64" s="38">
        <f t="shared" si="40"/>
        <v>6.4698360485344688</v>
      </c>
      <c r="AB64" s="38">
        <f t="shared" si="40"/>
        <v>12.785433219757468</v>
      </c>
      <c r="AC64" s="38">
        <f t="shared" si="40"/>
        <v>10.337947524779818</v>
      </c>
      <c r="AD64" s="38">
        <f t="shared" si="40"/>
        <v>6.1413168436748524</v>
      </c>
      <c r="AE64" s="38">
        <f t="shared" si="40"/>
        <v>7.9239761081364897</v>
      </c>
      <c r="AF64" s="38">
        <f t="shared" si="40"/>
        <v>9.6000703910493144</v>
      </c>
      <c r="AG64" s="38">
        <f t="shared" si="40"/>
        <v>13.127994127408332</v>
      </c>
      <c r="AH64" s="38">
        <f t="shared" si="40"/>
        <v>8.3964345189312937</v>
      </c>
      <c r="AI64" s="38">
        <f t="shared" ref="AI64:AJ64" si="41">(AI38/AI14)*100</f>
        <v>9.6284264359490859</v>
      </c>
      <c r="AJ64" s="38">
        <f t="shared" si="41"/>
        <v>11.740702395685656</v>
      </c>
      <c r="AK64" s="38">
        <f t="shared" ref="AK64:AL64" si="42">(AK38/AK14)*100</f>
        <v>17.274689150986102</v>
      </c>
      <c r="AL64" s="38">
        <f t="shared" si="42"/>
        <v>20.3023673488706</v>
      </c>
      <c r="AM64" s="38">
        <f t="shared" ref="AM64:AN64" si="43">(AM38/AM14)*100</f>
        <v>18.739525010547979</v>
      </c>
      <c r="AN64" s="38">
        <f t="shared" si="43"/>
        <v>16.010661670692183</v>
      </c>
      <c r="AO64" s="38">
        <f t="shared" ref="AO64" si="44">(AO38/AO14)*100</f>
        <v>19.894216144601785</v>
      </c>
      <c r="AP64" s="38">
        <f>(AP38/AP14)*100</f>
        <v>15.135332669733781</v>
      </c>
      <c r="AQ64" s="38">
        <f>(AQ38/AQ14)*100</f>
        <v>13.380515789222446</v>
      </c>
      <c r="AR64" s="38">
        <f>(AR38/AR14)*100</f>
        <v>15.744701953566514</v>
      </c>
      <c r="AS64" s="38">
        <f>(AS38/AS14)*100</f>
        <v>11.325753105937126</v>
      </c>
      <c r="AT64" s="38">
        <f>(AT38/AT14)*100</f>
        <v>11.565984672993695</v>
      </c>
    </row>
    <row r="65" spans="1:46" s="28" customFormat="1" ht="12.75" customHeight="1" x14ac:dyDescent="0.2">
      <c r="A65" s="38" t="s">
        <v>90</v>
      </c>
      <c r="B65" s="36"/>
      <c r="C65" s="36"/>
      <c r="D65" s="36"/>
      <c r="E65" s="36"/>
      <c r="F65" s="36"/>
      <c r="G65" s="36"/>
      <c r="H65" s="36"/>
      <c r="I65" s="36"/>
      <c r="J65" s="36"/>
      <c r="K65" s="36"/>
      <c r="L65" s="36"/>
      <c r="M65" s="36"/>
      <c r="N65" s="36"/>
      <c r="O65" s="36"/>
      <c r="P65" s="36"/>
      <c r="Q65" s="36"/>
      <c r="R65" s="36"/>
      <c r="S65" s="36"/>
      <c r="T65" s="36"/>
      <c r="U65" s="36"/>
      <c r="V65" s="36"/>
      <c r="W65" s="36"/>
      <c r="X65" s="36"/>
      <c r="Y65" s="39">
        <f>IF(Y56&gt;0,(Y45/Y56)*100," ")</f>
        <v>-43.096179112325252</v>
      </c>
      <c r="Z65" s="39">
        <f t="shared" ref="Z65:AF65" si="45">IF(Z56&gt;0,(Z45/Z56)*100," ")</f>
        <v>-22.583465981677794</v>
      </c>
      <c r="AA65" s="39">
        <f t="shared" si="45"/>
        <v>6.8986488479407564</v>
      </c>
      <c r="AB65" s="39">
        <f t="shared" si="45"/>
        <v>22.090896421707637</v>
      </c>
      <c r="AC65" s="39">
        <f t="shared" si="45"/>
        <v>15.873002163563255</v>
      </c>
      <c r="AD65" s="39">
        <f t="shared" si="45"/>
        <v>-20.224690671527075</v>
      </c>
      <c r="AE65" s="39">
        <f t="shared" si="45"/>
        <v>10.444098859248903</v>
      </c>
      <c r="AF65" s="39">
        <f t="shared" si="45"/>
        <v>6.2986737192796056</v>
      </c>
      <c r="AG65" s="39">
        <f t="shared" ref="AG65:AI65" si="46">IF(AG56&gt;0,(AG45/AG56)*100," ")</f>
        <v>19.916582307160375</v>
      </c>
      <c r="AH65" s="39">
        <f t="shared" si="46"/>
        <v>6.809969021277487</v>
      </c>
      <c r="AI65" s="39">
        <f t="shared" si="46"/>
        <v>6.0176835926772636</v>
      </c>
      <c r="AJ65" s="39">
        <f t="shared" ref="AJ65:AK65" si="47">IF(AJ56&gt;0,(AJ45/AJ56)*100," ")</f>
        <v>9.73907091145613</v>
      </c>
      <c r="AK65" s="39">
        <f t="shared" si="47"/>
        <v>25.759485038473457</v>
      </c>
      <c r="AL65" s="39">
        <f t="shared" ref="AL65:AM65" si="48">IF(AL56&gt;0,(AL45/AL56)*100," ")</f>
        <v>35.056862222711004</v>
      </c>
      <c r="AM65" s="39">
        <f t="shared" si="48"/>
        <v>33.542306205027032</v>
      </c>
      <c r="AN65" s="39">
        <f t="shared" ref="AN65:AO65" si="49">IF(AN56&gt;0,(AN45/AN56)*100," ")</f>
        <v>21.478319022462379</v>
      </c>
      <c r="AO65" s="39">
        <f t="shared" si="49"/>
        <v>24.139567442738663</v>
      </c>
      <c r="AP65" s="39">
        <f>IF(AP56&gt;0,(AP45/AP56)*100," ")</f>
        <v>17.320077672038849</v>
      </c>
      <c r="AQ65" s="39">
        <f>IF(AQ56&gt;0,(AQ45/AQ56)*100," ")</f>
        <v>13.277408090251901</v>
      </c>
      <c r="AR65" s="39">
        <f>IF(AR56&gt;0,(AR45/AR56)*100," ")</f>
        <v>17.978450295433653</v>
      </c>
      <c r="AS65" s="39">
        <f>IF(AS56&gt;0,(AS45/AS56)*100," ")</f>
        <v>6.5108448283515905</v>
      </c>
      <c r="AT65" s="39">
        <f>IF(AT56&gt;0,(AT45/AT56)*100," ")</f>
        <v>3.6841133917648192</v>
      </c>
    </row>
    <row r="66" spans="1:46" s="28" customFormat="1" ht="12.75" customHeight="1" x14ac:dyDescent="0.2">
      <c r="A66" s="38" t="s">
        <v>91</v>
      </c>
      <c r="B66" s="36"/>
      <c r="C66" s="36"/>
      <c r="D66" s="36"/>
      <c r="E66" s="36"/>
      <c r="F66" s="36"/>
      <c r="G66" s="36"/>
      <c r="H66" s="36"/>
      <c r="I66" s="36"/>
      <c r="J66" s="36"/>
      <c r="K66" s="36"/>
      <c r="L66" s="36"/>
      <c r="M66" s="36"/>
      <c r="N66" s="36"/>
      <c r="O66" s="36"/>
      <c r="P66" s="36"/>
      <c r="Q66" s="36"/>
      <c r="R66" s="36"/>
      <c r="S66" s="36"/>
      <c r="T66" s="36"/>
      <c r="U66" s="36"/>
      <c r="V66" s="36"/>
      <c r="W66" s="36"/>
      <c r="X66" s="36"/>
      <c r="Y66" s="38">
        <f>(Y53/Y58)*100</f>
        <v>108.36950808930941</v>
      </c>
      <c r="Z66" s="38">
        <f t="shared" ref="Z66:AE66" si="50">(Z53/Z58)*100</f>
        <v>95.730545513598415</v>
      </c>
      <c r="AA66" s="38">
        <f t="shared" si="50"/>
        <v>112.33307594436673</v>
      </c>
      <c r="AB66" s="38">
        <f t="shared" si="50"/>
        <v>142.6072052998978</v>
      </c>
      <c r="AC66" s="38">
        <f t="shared" si="50"/>
        <v>136.88268657053811</v>
      </c>
      <c r="AD66" s="38">
        <f t="shared" si="50"/>
        <v>126.7380628571082</v>
      </c>
      <c r="AE66" s="38">
        <f t="shared" si="50"/>
        <v>124.80190923350791</v>
      </c>
      <c r="AF66" s="38">
        <f t="shared" ref="AF66:AG66" si="51">(AF53/AF58)*100</f>
        <v>140.5192147904624</v>
      </c>
      <c r="AG66" s="38">
        <f t="shared" si="51"/>
        <v>124.71729661343862</v>
      </c>
      <c r="AH66" s="38">
        <f t="shared" ref="AH66:AI66" si="52">(AH53/AH58)*100</f>
        <v>138.8356725926227</v>
      </c>
      <c r="AI66" s="38">
        <f t="shared" si="52"/>
        <v>132.5569481226656</v>
      </c>
      <c r="AJ66" s="38">
        <f t="shared" ref="AJ66:AK66" si="53">(AJ53/AJ58)*100</f>
        <v>127.44308740180186</v>
      </c>
      <c r="AK66" s="38">
        <f t="shared" si="53"/>
        <v>144.40800349068007</v>
      </c>
      <c r="AL66" s="38">
        <f t="shared" ref="AL66:AM66" si="54">(AL53/AL58)*100</f>
        <v>120.76675202224068</v>
      </c>
      <c r="AM66" s="38">
        <f t="shared" si="54"/>
        <v>144.10776862973472</v>
      </c>
      <c r="AN66" s="38">
        <f t="shared" ref="AN66:AO66" si="55">(AN53/AN58)*100</f>
        <v>152.42962326929836</v>
      </c>
      <c r="AO66" s="38">
        <f t="shared" si="55"/>
        <v>181.5505191453872</v>
      </c>
      <c r="AP66" s="38">
        <f>(AP53/AP58)*100</f>
        <v>167.86631341682661</v>
      </c>
      <c r="AQ66" s="38">
        <f>(AQ53/AQ58)*100</f>
        <v>164.70297798021755</v>
      </c>
      <c r="AR66" s="38">
        <f>(AR53/AR58)*100</f>
        <v>138.49969498005018</v>
      </c>
      <c r="AS66" s="38">
        <f>(AS53/AS58)*100</f>
        <v>129.5911401925932</v>
      </c>
      <c r="AT66" s="38">
        <f>(AT53/AT58)*100</f>
        <v>151.80326367459622</v>
      </c>
    </row>
    <row r="67" spans="1:46" s="28" customFormat="1" ht="12.75" customHeight="1" x14ac:dyDescent="0.2">
      <c r="A67" s="38" t="s">
        <v>92</v>
      </c>
      <c r="B67" s="36"/>
      <c r="C67" s="36"/>
      <c r="D67" s="36"/>
      <c r="E67" s="36"/>
      <c r="F67" s="36"/>
      <c r="G67" s="36"/>
      <c r="H67" s="36"/>
      <c r="I67" s="36"/>
      <c r="J67" s="36"/>
      <c r="K67" s="36"/>
      <c r="L67" s="36"/>
      <c r="M67" s="36"/>
      <c r="N67" s="36"/>
      <c r="O67" s="36"/>
      <c r="P67" s="36"/>
      <c r="Q67" s="36"/>
      <c r="R67" s="36"/>
      <c r="S67" s="36"/>
      <c r="T67" s="36"/>
      <c r="U67" s="36"/>
      <c r="V67" s="36"/>
      <c r="W67" s="36"/>
      <c r="X67" s="36"/>
      <c r="Y67" s="38">
        <f>(Y56/Y$59)*100</f>
        <v>11.623785908291806</v>
      </c>
      <c r="Z67" s="38">
        <f t="shared" ref="Z67:AE67" si="56">(Z56/Z$59)*100</f>
        <v>8.8454063996965662</v>
      </c>
      <c r="AA67" s="38">
        <f t="shared" si="56"/>
        <v>11.155168975481585</v>
      </c>
      <c r="AB67" s="38">
        <f t="shared" si="56"/>
        <v>18.82214351417845</v>
      </c>
      <c r="AC67" s="38">
        <f t="shared" si="56"/>
        <v>17.722765452502966</v>
      </c>
      <c r="AD67" s="38">
        <f t="shared" si="56"/>
        <v>17.063386877385845</v>
      </c>
      <c r="AE67" s="38">
        <f t="shared" si="56"/>
        <v>17.640906671482494</v>
      </c>
      <c r="AF67" s="38">
        <f t="shared" ref="AF67:AG67" si="57">(AF56/AF$59)*100</f>
        <v>17.40793649615383</v>
      </c>
      <c r="AG67" s="38">
        <f t="shared" si="57"/>
        <v>16.269013864036253</v>
      </c>
      <c r="AH67" s="38">
        <f t="shared" ref="AH67:AI67" si="58">(AH56/AH$59)*100</f>
        <v>19.352582176984452</v>
      </c>
      <c r="AI67" s="38">
        <f t="shared" si="58"/>
        <v>19.715585288963887</v>
      </c>
      <c r="AJ67" s="38">
        <f t="shared" ref="AJ67:AK67" si="59">(AJ56/AJ$59)*100</f>
        <v>20.892233162657995</v>
      </c>
      <c r="AK67" s="38">
        <f t="shared" si="59"/>
        <v>20.240122395910419</v>
      </c>
      <c r="AL67" s="38">
        <f t="shared" ref="AL67:AM67" si="60">(AL56/AL$59)*100</f>
        <v>22.561405855254822</v>
      </c>
      <c r="AM67" s="38">
        <f t="shared" si="60"/>
        <v>24.282043457562981</v>
      </c>
      <c r="AN67" s="38">
        <f t="shared" ref="AN67:AO67" si="61">(AN56/AN$59)*100</f>
        <v>24.428488169272633</v>
      </c>
      <c r="AO67" s="38">
        <f t="shared" si="61"/>
        <v>28.738284699964332</v>
      </c>
      <c r="AP67" s="38">
        <f t="shared" ref="AP67:AR69" si="62">(AP56/AP$59)*100</f>
        <v>24.457673396296912</v>
      </c>
      <c r="AQ67" s="38">
        <f t="shared" si="62"/>
        <v>25.140265904035086</v>
      </c>
      <c r="AR67" s="38">
        <f t="shared" si="62"/>
        <v>27.108575546301701</v>
      </c>
      <c r="AS67" s="38">
        <f t="shared" ref="AS67:AT67" si="63">(AS56/AS$59)*100</f>
        <v>26.503505148511248</v>
      </c>
      <c r="AT67" s="38">
        <f t="shared" si="63"/>
        <v>24.579087509171334</v>
      </c>
    </row>
    <row r="68" spans="1:46" s="28" customFormat="1" ht="12.75" customHeight="1" x14ac:dyDescent="0.2">
      <c r="A68" s="38" t="s">
        <v>93</v>
      </c>
      <c r="B68" s="36"/>
      <c r="C68" s="36"/>
      <c r="D68" s="36"/>
      <c r="E68" s="36"/>
      <c r="F68" s="36"/>
      <c r="G68" s="36"/>
      <c r="H68" s="36"/>
      <c r="I68" s="36"/>
      <c r="J68" s="36"/>
      <c r="K68" s="36"/>
      <c r="L68" s="36"/>
      <c r="M68" s="36"/>
      <c r="N68" s="36"/>
      <c r="O68" s="36"/>
      <c r="P68" s="36"/>
      <c r="Q68" s="36"/>
      <c r="R68" s="36"/>
      <c r="S68" s="36"/>
      <c r="T68" s="36"/>
      <c r="U68" s="36"/>
      <c r="V68" s="36"/>
      <c r="W68" s="36"/>
      <c r="X68" s="36"/>
      <c r="Y68" s="38">
        <f t="shared" ref="Y68:AE69" si="64">(Y57/Y$59)*100</f>
        <v>75.432087902837907</v>
      </c>
      <c r="Z68" s="38">
        <f t="shared" si="64"/>
        <v>76.851954232906252</v>
      </c>
      <c r="AA68" s="38">
        <f t="shared" si="64"/>
        <v>75.25903380977158</v>
      </c>
      <c r="AB68" s="38">
        <f t="shared" si="64"/>
        <v>67.848331801382415</v>
      </c>
      <c r="AC68" s="38">
        <f t="shared" si="64"/>
        <v>67.464049772200781</v>
      </c>
      <c r="AD68" s="38">
        <f t="shared" si="64"/>
        <v>69.639440771575707</v>
      </c>
      <c r="AE68" s="38">
        <f t="shared" si="64"/>
        <v>68.963086057589209</v>
      </c>
      <c r="AF68" s="38">
        <f t="shared" ref="AF68:AG68" si="65">(AF57/AF$59)*100</f>
        <v>69.916469780025537</v>
      </c>
      <c r="AG68" s="38">
        <f t="shared" si="65"/>
        <v>68.354880861725846</v>
      </c>
      <c r="AH68" s="38">
        <f t="shared" ref="AH68:AI68" si="66">(AH57/AH$59)*100</f>
        <v>68.137720786561076</v>
      </c>
      <c r="AI68" s="38">
        <f t="shared" si="66"/>
        <v>66.876728133274895</v>
      </c>
      <c r="AJ68" s="38">
        <f t="shared" ref="AJ68:AK68" si="67">(AJ57/AJ$59)*100</f>
        <v>66.577728921330433</v>
      </c>
      <c r="AK68" s="38">
        <f t="shared" si="67"/>
        <v>65.766193112411571</v>
      </c>
      <c r="AL68" s="38">
        <f t="shared" ref="AL68:AM68" si="68">(AL57/AL$59)*100</f>
        <v>60.648374007423044</v>
      </c>
      <c r="AM68" s="38">
        <f t="shared" si="68"/>
        <v>60.080439783979358</v>
      </c>
      <c r="AN68" s="38">
        <f t="shared" ref="AN68:AO68" si="69">(AN57/AN$59)*100</f>
        <v>62.283592162312729</v>
      </c>
      <c r="AO68" s="38">
        <f t="shared" si="69"/>
        <v>59.116018603892051</v>
      </c>
      <c r="AP68" s="38">
        <f t="shared" si="62"/>
        <v>63.4251895925524</v>
      </c>
      <c r="AQ68" s="38">
        <f t="shared" si="62"/>
        <v>63.407765999059137</v>
      </c>
      <c r="AR68" s="38">
        <f t="shared" si="62"/>
        <v>58.781195702556076</v>
      </c>
      <c r="AS68" s="38">
        <f t="shared" ref="AS68:AT68" si="70">(AS57/AS$59)*100</f>
        <v>58.923420631145532</v>
      </c>
      <c r="AT68" s="38">
        <f t="shared" si="70"/>
        <v>64.468968811180432</v>
      </c>
    </row>
    <row r="69" spans="1:46" s="28" customFormat="1" ht="12.75" customHeight="1" x14ac:dyDescent="0.2">
      <c r="A69" s="38" t="s">
        <v>94</v>
      </c>
      <c r="B69" s="36"/>
      <c r="C69" s="36"/>
      <c r="D69" s="36"/>
      <c r="E69" s="36"/>
      <c r="F69" s="36"/>
      <c r="G69" s="36"/>
      <c r="H69" s="36"/>
      <c r="I69" s="36"/>
      <c r="J69" s="36"/>
      <c r="K69" s="36"/>
      <c r="L69" s="36"/>
      <c r="M69" s="36"/>
      <c r="N69" s="36"/>
      <c r="O69" s="36"/>
      <c r="P69" s="36"/>
      <c r="Q69" s="36"/>
      <c r="R69" s="36"/>
      <c r="S69" s="36"/>
      <c r="T69" s="36"/>
      <c r="U69" s="36"/>
      <c r="V69" s="36"/>
      <c r="W69" s="36"/>
      <c r="X69" s="36"/>
      <c r="Y69" s="38">
        <f t="shared" si="64"/>
        <v>12.944126188870275</v>
      </c>
      <c r="Z69" s="38">
        <f t="shared" si="64"/>
        <v>14.302639367397186</v>
      </c>
      <c r="AA69" s="38">
        <f t="shared" si="64"/>
        <v>13.585797214746833</v>
      </c>
      <c r="AB69" s="38">
        <f t="shared" si="64"/>
        <v>13.329524684439129</v>
      </c>
      <c r="AC69" s="38">
        <f t="shared" si="64"/>
        <v>14.813184775296254</v>
      </c>
      <c r="AD69" s="38">
        <f t="shared" si="64"/>
        <v>13.297172351038459</v>
      </c>
      <c r="AE69" s="38">
        <f t="shared" si="64"/>
        <v>13.396007270928301</v>
      </c>
      <c r="AF69" s="38">
        <f t="shared" ref="AF69:AG69" si="71">(AF58/AF$59)*100</f>
        <v>12.675593723820629</v>
      </c>
      <c r="AG69" s="38">
        <f t="shared" si="71"/>
        <v>15.376105274237913</v>
      </c>
      <c r="AH69" s="38">
        <f t="shared" ref="AH69:AI69" si="72">(AH58/AH$59)*100</f>
        <v>12.509697036454471</v>
      </c>
      <c r="AI69" s="38">
        <f t="shared" si="72"/>
        <v>13.407686577761213</v>
      </c>
      <c r="AJ69" s="38">
        <f t="shared" ref="AJ69:AK69" si="73">(AJ58/AJ$59)*100</f>
        <v>12.530037916011574</v>
      </c>
      <c r="AK69" s="38">
        <f t="shared" si="73"/>
        <v>13.993684491678007</v>
      </c>
      <c r="AL69" s="38">
        <f t="shared" ref="AL69:AM69" si="74">(AL58/AL$59)*100</f>
        <v>16.790220137322144</v>
      </c>
      <c r="AM69" s="38">
        <f t="shared" si="74"/>
        <v>15.637516758457659</v>
      </c>
      <c r="AN69" s="38">
        <f t="shared" ref="AN69:AO69" si="75">(AN58/AN$59)*100</f>
        <v>13.287919668414636</v>
      </c>
      <c r="AO69" s="38">
        <f t="shared" si="75"/>
        <v>12.145696696143595</v>
      </c>
      <c r="AP69" s="38">
        <f t="shared" si="62"/>
        <v>12.117137011150685</v>
      </c>
      <c r="AQ69" s="38">
        <f t="shared" si="62"/>
        <v>11.45196809690577</v>
      </c>
      <c r="AR69" s="38">
        <f t="shared" si="62"/>
        <v>14.110228751142238</v>
      </c>
      <c r="AS69" s="38">
        <f t="shared" ref="AS69:AT69" si="76">(AS58/AS$59)*100</f>
        <v>14.573074220343221</v>
      </c>
      <c r="AT69" s="38">
        <f t="shared" si="76"/>
        <v>10.951943679648236</v>
      </c>
    </row>
    <row r="70" spans="1:46" s="28" customFormat="1" ht="12.75" customHeight="1" x14ac:dyDescent="0.2">
      <c r="A70" s="38" t="s">
        <v>95</v>
      </c>
      <c r="B70" s="36"/>
      <c r="C70" s="36"/>
      <c r="D70" s="36"/>
      <c r="E70" s="36"/>
      <c r="F70" s="36"/>
      <c r="G70" s="36"/>
      <c r="H70" s="36"/>
      <c r="I70" s="36"/>
      <c r="J70" s="36"/>
      <c r="K70" s="36"/>
      <c r="L70" s="36"/>
      <c r="M70" s="36"/>
      <c r="N70" s="36"/>
      <c r="O70" s="36"/>
      <c r="P70" s="36"/>
      <c r="Q70" s="36"/>
      <c r="R70" s="36"/>
      <c r="S70" s="36"/>
      <c r="T70" s="36"/>
      <c r="U70" s="36"/>
      <c r="V70" s="36"/>
      <c r="W70" s="36"/>
      <c r="X70" s="36"/>
      <c r="Y70" s="38">
        <f>(Y52/(Y56+Y57))*100</f>
        <v>98.755558193789156</v>
      </c>
      <c r="Z70" s="38">
        <f t="shared" ref="Z70:AE70" si="77">(Z52/(Z56+Z57))*100</f>
        <v>100.71255949265827</v>
      </c>
      <c r="AA70" s="38">
        <f t="shared" si="77"/>
        <v>98.061028587735422</v>
      </c>
      <c r="AB70" s="38">
        <f t="shared" si="77"/>
        <v>93.447205721300861</v>
      </c>
      <c r="AC70" s="38">
        <f t="shared" si="77"/>
        <v>93.586448211057416</v>
      </c>
      <c r="AD70" s="38">
        <f t="shared" si="77"/>
        <v>95.899319090452678</v>
      </c>
      <c r="AE70" s="38">
        <f t="shared" si="77"/>
        <v>96.163611561601314</v>
      </c>
      <c r="AF70" s="38">
        <f t="shared" ref="AF70:AG70" si="78">(AF52/(AF56+AF57))*100</f>
        <v>94.118424314644116</v>
      </c>
      <c r="AG70" s="38">
        <f t="shared" si="78"/>
        <v>95.508883678132946</v>
      </c>
      <c r="AH70" s="38">
        <f t="shared" ref="AH70:AI70" si="79">(AH52/(AH56+AH57))*100</f>
        <v>94.44712748859645</v>
      </c>
      <c r="AI70" s="38">
        <f t="shared" si="79"/>
        <v>94.958982626683721</v>
      </c>
      <c r="AJ70" s="38">
        <f t="shared" ref="AJ70:AK70" si="80">(AJ52/(AJ56+AJ57))*100</f>
        <v>96.06878844480508</v>
      </c>
      <c r="AK70" s="38">
        <f t="shared" si="80"/>
        <v>92.774581888771095</v>
      </c>
      <c r="AL70" s="38">
        <f t="shared" ref="AL70:AM70" si="81">(AL52/(AL56+AL57))*100</f>
        <v>95.809647152461977</v>
      </c>
      <c r="AM70" s="38">
        <f t="shared" si="81"/>
        <v>91.824138590718803</v>
      </c>
      <c r="AN70" s="38">
        <f t="shared" ref="AN70:AO70" si="82">(AN52/(AN56+AN57))*100</f>
        <v>91.965587498493946</v>
      </c>
      <c r="AO70" s="38">
        <f t="shared" si="82"/>
        <v>88.725789930549283</v>
      </c>
      <c r="AP70" s="38">
        <f>(AP52/(AP56+AP57))*100</f>
        <v>90.642710192342037</v>
      </c>
      <c r="AQ70" s="38">
        <f>(AQ52/(AQ56+AQ57))*100</f>
        <v>91.631926495947639</v>
      </c>
      <c r="AR70" s="38">
        <f>(AR52/(AR56+AR57))*100</f>
        <v>93.675154851167335</v>
      </c>
      <c r="AS70" s="38">
        <f>(AS52/(AS56+AS57))*100</f>
        <v>94.952014504144529</v>
      </c>
      <c r="AT70" s="38">
        <f>(AT52/(AT56+AT57))*100</f>
        <v>93.628761259593517</v>
      </c>
    </row>
    <row r="71" spans="1:46" s="28" customFormat="1" ht="12" x14ac:dyDescent="0.2">
      <c r="A71" s="38"/>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22"/>
      <c r="AH71" s="22"/>
      <c r="AI71" s="22"/>
      <c r="AJ71" s="22"/>
      <c r="AK71" s="22"/>
      <c r="AL71" s="22"/>
      <c r="AM71" s="22"/>
      <c r="AN71" s="22"/>
      <c r="AO71" s="22"/>
      <c r="AP71" s="22"/>
      <c r="AQ71" s="22"/>
    </row>
    <row r="72" spans="1:46" s="28" customFormat="1" ht="12.75" customHeight="1" x14ac:dyDescent="0.2">
      <c r="A72" s="22" t="s">
        <v>60</v>
      </c>
      <c r="B72" s="20">
        <v>214.69244444444445</v>
      </c>
      <c r="C72" s="20">
        <v>210.95222993062438</v>
      </c>
      <c r="D72" s="20">
        <v>209.49443742098609</v>
      </c>
      <c r="E72" s="20">
        <v>210.75943139678617</v>
      </c>
      <c r="F72" s="20">
        <v>211.54793017456359</v>
      </c>
      <c r="G72" s="20">
        <v>217.54983303365015</v>
      </c>
      <c r="H72" s="20">
        <v>213.27977285018932</v>
      </c>
      <c r="I72" s="20">
        <v>220.65411140583555</v>
      </c>
      <c r="J72" s="20">
        <v>226.3407894736842</v>
      </c>
      <c r="K72" s="20">
        <v>220.14363817097416</v>
      </c>
      <c r="L72" s="20">
        <v>226.95019946808509</v>
      </c>
      <c r="M72" s="20">
        <v>218.35965529370384</v>
      </c>
      <c r="N72" s="20">
        <v>219.36426299045598</v>
      </c>
      <c r="O72" s="20">
        <v>224.79440323668243</v>
      </c>
      <c r="P72" s="20">
        <v>244.01077368040492</v>
      </c>
      <c r="Q72" s="20">
        <v>246.23451327433628</v>
      </c>
      <c r="R72" s="20">
        <v>234.86192893401011</v>
      </c>
      <c r="S72" s="20"/>
      <c r="T72" s="20"/>
      <c r="U72" s="20"/>
      <c r="V72" s="20"/>
      <c r="W72" s="20"/>
      <c r="X72" s="20"/>
      <c r="Y72" s="40">
        <v>222</v>
      </c>
      <c r="Z72" s="40">
        <v>207</v>
      </c>
      <c r="AA72" s="40">
        <v>227</v>
      </c>
      <c r="AB72" s="22">
        <v>233</v>
      </c>
      <c r="AC72" s="21">
        <v>215.230515191546</v>
      </c>
      <c r="AD72" s="21">
        <v>201.320855614973</v>
      </c>
      <c r="AE72" s="21">
        <v>200.82121414276199</v>
      </c>
      <c r="AF72" s="21">
        <v>191.48313833448</v>
      </c>
      <c r="AG72" s="21">
        <v>194.48770491803299</v>
      </c>
      <c r="AH72" s="21">
        <v>198.90779014308399</v>
      </c>
      <c r="AI72" s="21">
        <v>195.52203389830501</v>
      </c>
      <c r="AJ72" s="21">
        <v>184.841365461847</v>
      </c>
      <c r="AK72" s="21">
        <v>187</v>
      </c>
      <c r="AL72" s="21">
        <v>159.65031982942401</v>
      </c>
      <c r="AM72" s="21">
        <v>153.28786251342601</v>
      </c>
      <c r="AN72" s="21">
        <v>152.67516241879099</v>
      </c>
      <c r="AO72" s="21">
        <v>135.41122035858899</v>
      </c>
      <c r="AP72" s="21">
        <v>122.770193401593</v>
      </c>
      <c r="AQ72" s="21">
        <v>144.561760840999</v>
      </c>
      <c r="AR72" s="21">
        <v>150.55075187969899</v>
      </c>
      <c r="AS72" s="21">
        <v>124.879353233831</v>
      </c>
      <c r="AT72" s="21">
        <v>139.424698795181</v>
      </c>
    </row>
    <row r="73" spans="1:46" ht="12" x14ac:dyDescent="0.2">
      <c r="A73" s="7"/>
      <c r="B73" s="38"/>
      <c r="C73" s="7"/>
      <c r="D73" s="7"/>
      <c r="E73" s="7"/>
      <c r="F73" s="7"/>
      <c r="G73" s="7"/>
      <c r="H73" s="7"/>
      <c r="I73" s="7"/>
      <c r="J73" s="24"/>
      <c r="K73" s="24"/>
      <c r="L73" s="24"/>
      <c r="M73" s="24"/>
      <c r="N73" s="24"/>
      <c r="O73" s="24"/>
      <c r="P73" s="24"/>
      <c r="Q73" s="24"/>
      <c r="R73" s="24"/>
      <c r="S73" s="24"/>
      <c r="T73" s="23"/>
      <c r="U73" s="7"/>
      <c r="V73" s="7"/>
      <c r="W73" s="7"/>
      <c r="X73" s="7"/>
      <c r="Y73" s="7"/>
      <c r="Z73" s="7"/>
      <c r="AA73" s="7"/>
      <c r="AB73" s="7"/>
      <c r="AC73" s="7"/>
      <c r="AD73" s="7"/>
      <c r="AE73" s="7"/>
      <c r="AF73" s="7"/>
      <c r="AG73" s="7"/>
      <c r="AH73" s="7"/>
      <c r="AI73" s="7"/>
      <c r="AJ73" s="7"/>
      <c r="AK73" s="7"/>
      <c r="AL73" s="7"/>
      <c r="AM73" s="7"/>
      <c r="AN73" s="7"/>
      <c r="AO73" s="7"/>
      <c r="AP73" s="7"/>
      <c r="AQ73" s="7"/>
    </row>
    <row r="74" spans="1:46" s="28" customFormat="1" ht="12.75" customHeight="1" x14ac:dyDescent="0.2">
      <c r="A74" s="22" t="s">
        <v>14</v>
      </c>
      <c r="B74" s="20">
        <v>1157</v>
      </c>
      <c r="C74" s="20">
        <v>1111</v>
      </c>
      <c r="D74" s="20">
        <v>1169</v>
      </c>
      <c r="E74" s="20">
        <v>1320</v>
      </c>
      <c r="F74" s="20">
        <v>1088</v>
      </c>
      <c r="G74" s="20">
        <v>1091</v>
      </c>
      <c r="H74" s="20">
        <v>881</v>
      </c>
      <c r="I74" s="20">
        <v>964</v>
      </c>
      <c r="J74" s="20">
        <v>833</v>
      </c>
      <c r="K74" s="20">
        <v>811</v>
      </c>
      <c r="L74" s="20">
        <v>759</v>
      </c>
      <c r="M74" s="20">
        <v>718</v>
      </c>
      <c r="N74" s="20">
        <v>748</v>
      </c>
      <c r="O74" s="20">
        <v>765</v>
      </c>
      <c r="P74" s="20">
        <v>777</v>
      </c>
      <c r="Q74" s="20">
        <v>729</v>
      </c>
      <c r="R74" s="20">
        <v>718</v>
      </c>
      <c r="S74" s="20">
        <v>677</v>
      </c>
      <c r="T74" s="20">
        <v>493</v>
      </c>
      <c r="U74" s="20">
        <v>513</v>
      </c>
      <c r="V74" s="20">
        <v>506</v>
      </c>
      <c r="W74" s="20">
        <v>488</v>
      </c>
      <c r="X74" s="20">
        <v>457</v>
      </c>
      <c r="Y74" s="20">
        <v>436</v>
      </c>
      <c r="Z74" s="20">
        <v>467</v>
      </c>
      <c r="AA74" s="22">
        <v>430</v>
      </c>
      <c r="AB74" s="22">
        <v>447</v>
      </c>
      <c r="AC74" s="20">
        <v>472</v>
      </c>
      <c r="AD74" s="20">
        <v>444</v>
      </c>
      <c r="AE74" s="20">
        <v>196</v>
      </c>
      <c r="AF74" s="20">
        <v>195</v>
      </c>
      <c r="AG74" s="20">
        <v>199</v>
      </c>
      <c r="AH74" s="20">
        <v>203</v>
      </c>
      <c r="AI74" s="20">
        <v>229</v>
      </c>
      <c r="AJ74" s="20">
        <v>235</v>
      </c>
      <c r="AK74" s="20">
        <v>225</v>
      </c>
      <c r="AL74" s="20">
        <v>240</v>
      </c>
      <c r="AM74" s="20">
        <v>229</v>
      </c>
      <c r="AN74" s="20">
        <v>239</v>
      </c>
      <c r="AO74" s="20">
        <v>241</v>
      </c>
      <c r="AP74" s="20">
        <v>216</v>
      </c>
      <c r="AQ74" s="20">
        <v>218</v>
      </c>
      <c r="AR74" s="20">
        <v>224</v>
      </c>
      <c r="AS74" s="20">
        <v>227</v>
      </c>
      <c r="AT74" s="20">
        <v>229</v>
      </c>
    </row>
    <row r="75" spans="1:46" s="28" customFormat="1" ht="12.75" customHeight="1" x14ac:dyDescent="0.2">
      <c r="A75" s="22" t="s">
        <v>55</v>
      </c>
      <c r="B75" s="20">
        <v>3825</v>
      </c>
      <c r="C75" s="20">
        <v>4036</v>
      </c>
      <c r="D75" s="20">
        <v>3955</v>
      </c>
      <c r="E75" s="20">
        <v>4045</v>
      </c>
      <c r="F75" s="20">
        <v>4010</v>
      </c>
      <c r="G75" s="20">
        <v>3893</v>
      </c>
      <c r="H75" s="20">
        <v>3698</v>
      </c>
      <c r="I75" s="20">
        <v>3393</v>
      </c>
      <c r="J75" s="20">
        <v>3344</v>
      </c>
      <c r="K75" s="20">
        <v>3018</v>
      </c>
      <c r="L75" s="20">
        <v>3008</v>
      </c>
      <c r="M75" s="20">
        <v>2843</v>
      </c>
      <c r="N75" s="20">
        <v>2829</v>
      </c>
      <c r="O75" s="20">
        <v>2966</v>
      </c>
      <c r="P75" s="20">
        <v>2766</v>
      </c>
      <c r="Q75" s="20">
        <v>2599</v>
      </c>
      <c r="R75" s="20">
        <v>2561</v>
      </c>
      <c r="S75" s="20">
        <v>2428</v>
      </c>
      <c r="T75" s="20">
        <v>2080</v>
      </c>
      <c r="U75" s="20">
        <v>2063</v>
      </c>
      <c r="V75" s="20">
        <v>1993</v>
      </c>
      <c r="W75" s="20">
        <v>1943</v>
      </c>
      <c r="X75" s="20">
        <v>1894</v>
      </c>
      <c r="Y75" s="20">
        <v>1737</v>
      </c>
      <c r="Z75" s="41">
        <v>1613</v>
      </c>
      <c r="AA75" s="20">
        <v>1361</v>
      </c>
      <c r="AB75" s="20">
        <v>1390</v>
      </c>
      <c r="AC75" s="20">
        <v>1514</v>
      </c>
      <c r="AD75" s="20">
        <v>1496</v>
      </c>
      <c r="AE75" s="20">
        <v>1499</v>
      </c>
      <c r="AF75" s="20">
        <v>1453</v>
      </c>
      <c r="AG75" s="20">
        <v>1220</v>
      </c>
      <c r="AH75" s="20">
        <v>1258</v>
      </c>
      <c r="AI75" s="20">
        <v>1180</v>
      </c>
      <c r="AJ75" s="20">
        <v>1494</v>
      </c>
      <c r="AK75" s="20">
        <v>1448</v>
      </c>
      <c r="AL75" s="20">
        <v>1407</v>
      </c>
      <c r="AM75" s="20">
        <v>1862</v>
      </c>
      <c r="AN75" s="20">
        <v>2001</v>
      </c>
      <c r="AO75" s="20">
        <v>1729</v>
      </c>
      <c r="AP75" s="20">
        <v>1758</v>
      </c>
      <c r="AQ75" s="20">
        <v>1522</v>
      </c>
      <c r="AR75" s="20">
        <v>1596</v>
      </c>
      <c r="AS75" s="20">
        <v>1608</v>
      </c>
      <c r="AT75" s="20">
        <v>996</v>
      </c>
    </row>
    <row r="76" spans="1:46"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3"/>
      <c r="AD76" s="42"/>
      <c r="AE76" s="42"/>
      <c r="AF76" s="42"/>
      <c r="AG76" s="42"/>
      <c r="AH76" s="42"/>
      <c r="AI76" s="42"/>
      <c r="AJ76" s="42"/>
      <c r="AK76" s="42"/>
      <c r="AL76" s="42"/>
      <c r="AM76" s="42"/>
      <c r="AN76" s="42"/>
      <c r="AO76" s="42"/>
      <c r="AP76" s="42"/>
      <c r="AQ76" s="42"/>
      <c r="AR76" s="42"/>
      <c r="AS76" s="42"/>
      <c r="AT76" s="42"/>
    </row>
  </sheetData>
  <phoneticPr fontId="0" type="noConversion"/>
  <pageMargins left="0.55118110236220474" right="0.78740157480314965" top="0.98425196850393704" bottom="0.98425196850393704" header="0.51181102362204722" footer="0.51181102362204722"/>
  <pageSetup paperSize="9" scale="48" fitToWidth="3" orientation="landscape" horizontalDpi="4294967292" verticalDpi="300" r:id="rId1"/>
  <headerFooter alignWithMargins="0">
    <oddHeader>&amp;A</oddHeader>
    <oddFooter>Side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0"/>
  <sheetViews>
    <sheetView workbookViewId="0"/>
  </sheetViews>
  <sheetFormatPr baseColWidth="10" defaultColWidth="11.42578125" defaultRowHeight="12.75" x14ac:dyDescent="0.2"/>
  <cols>
    <col min="1" max="1" width="13" style="45" customWidth="1"/>
    <col min="2" max="2" width="34" style="45" customWidth="1"/>
    <col min="3" max="10" width="13.42578125" style="45" customWidth="1"/>
    <col min="11" max="16384" width="11.42578125" style="45"/>
  </cols>
  <sheetData>
    <row r="1" spans="1:11" s="3" customFormat="1" ht="20.25" x14ac:dyDescent="0.3">
      <c r="A1" s="1" t="s">
        <v>88</v>
      </c>
    </row>
    <row r="2" spans="1:11" s="3" customFormat="1" ht="18" x14ac:dyDescent="0.25">
      <c r="A2" s="4"/>
    </row>
    <row r="3" spans="1:11" s="3" customFormat="1" x14ac:dyDescent="0.2">
      <c r="A3" s="3" t="s">
        <v>61</v>
      </c>
    </row>
    <row r="4" spans="1:11" s="3" customFormat="1" x14ac:dyDescent="0.2">
      <c r="A4" s="3" t="s">
        <v>22</v>
      </c>
    </row>
    <row r="5" spans="1:11" s="3" customFormat="1" x14ac:dyDescent="0.2">
      <c r="A5" s="3" t="s">
        <v>137</v>
      </c>
    </row>
    <row r="6" spans="1:11" s="3" customFormat="1" x14ac:dyDescent="0.2"/>
    <row r="7" spans="1:11" s="3" customFormat="1" x14ac:dyDescent="0.2">
      <c r="A7" s="3" t="s">
        <v>16</v>
      </c>
      <c r="B7" s="3" t="s">
        <v>127</v>
      </c>
    </row>
    <row r="9" spans="1:11" ht="14.25" x14ac:dyDescent="0.2">
      <c r="A9" s="44" t="s">
        <v>33</v>
      </c>
    </row>
    <row r="10" spans="1:11" ht="13.5" thickBot="1" x14ac:dyDescent="0.25">
      <c r="A10" s="46"/>
    </row>
    <row r="11" spans="1:11" ht="141" customHeight="1" x14ac:dyDescent="0.2">
      <c r="A11" s="47">
        <v>1998</v>
      </c>
      <c r="B11" s="48" t="s">
        <v>19</v>
      </c>
      <c r="C11" s="84" t="s">
        <v>120</v>
      </c>
      <c r="D11" s="84"/>
      <c r="E11" s="84"/>
      <c r="F11" s="84"/>
      <c r="G11" s="84"/>
      <c r="H11" s="84"/>
      <c r="I11" s="84"/>
      <c r="J11" s="85"/>
    </row>
    <row r="12" spans="1:11" ht="45" customHeight="1" x14ac:dyDescent="0.2">
      <c r="A12" s="49" t="s">
        <v>39</v>
      </c>
      <c r="B12" s="50" t="s">
        <v>18</v>
      </c>
      <c r="C12" s="86" t="s">
        <v>38</v>
      </c>
      <c r="D12" s="86"/>
      <c r="E12" s="86"/>
      <c r="F12" s="86"/>
      <c r="G12" s="86"/>
      <c r="H12" s="86"/>
      <c r="I12" s="86"/>
      <c r="J12" s="87"/>
    </row>
    <row r="13" spans="1:11" ht="57.75" customHeight="1" x14ac:dyDescent="0.2">
      <c r="A13" s="51">
        <v>2002</v>
      </c>
      <c r="B13" s="50" t="s">
        <v>18</v>
      </c>
      <c r="C13" s="86" t="s">
        <v>34</v>
      </c>
      <c r="D13" s="86"/>
      <c r="E13" s="86"/>
      <c r="F13" s="86"/>
      <c r="G13" s="86"/>
      <c r="H13" s="86"/>
      <c r="I13" s="86"/>
      <c r="J13" s="87"/>
      <c r="K13" s="52"/>
    </row>
    <row r="14" spans="1:11" ht="126" customHeight="1" x14ac:dyDescent="0.2">
      <c r="A14" s="51">
        <v>2003</v>
      </c>
      <c r="B14" s="53" t="s">
        <v>121</v>
      </c>
      <c r="C14" s="86" t="s">
        <v>129</v>
      </c>
      <c r="D14" s="86"/>
      <c r="E14" s="86"/>
      <c r="F14" s="86"/>
      <c r="G14" s="86"/>
      <c r="H14" s="86"/>
      <c r="I14" s="86"/>
      <c r="J14" s="87"/>
      <c r="K14" s="52"/>
    </row>
    <row r="15" spans="1:11" ht="368.25" customHeight="1" x14ac:dyDescent="0.2">
      <c r="A15" s="54">
        <v>2008</v>
      </c>
      <c r="B15" s="53" t="s">
        <v>62</v>
      </c>
      <c r="C15" s="86" t="s">
        <v>122</v>
      </c>
      <c r="D15" s="86"/>
      <c r="E15" s="86"/>
      <c r="F15" s="86"/>
      <c r="G15" s="86"/>
      <c r="H15" s="86"/>
      <c r="I15" s="86"/>
      <c r="J15" s="87"/>
    </row>
    <row r="16" spans="1:11" s="55" customFormat="1" ht="211.5" customHeight="1" x14ac:dyDescent="0.2">
      <c r="A16" s="54">
        <v>2009</v>
      </c>
      <c r="B16" s="53" t="s">
        <v>123</v>
      </c>
      <c r="C16" s="75" t="s">
        <v>124</v>
      </c>
      <c r="D16" s="76"/>
      <c r="E16" s="76"/>
      <c r="F16" s="76"/>
      <c r="G16" s="76"/>
      <c r="H16" s="76"/>
      <c r="I16" s="76"/>
      <c r="J16" s="77"/>
    </row>
    <row r="17" spans="1:10" ht="44.25" customHeight="1" x14ac:dyDescent="0.2">
      <c r="A17" s="56">
        <v>2011</v>
      </c>
      <c r="B17" s="50" t="s">
        <v>18</v>
      </c>
      <c r="C17" s="75" t="s">
        <v>102</v>
      </c>
      <c r="D17" s="76"/>
      <c r="E17" s="76"/>
      <c r="F17" s="76"/>
      <c r="G17" s="76"/>
      <c r="H17" s="76"/>
      <c r="I17" s="76"/>
      <c r="J17" s="77"/>
    </row>
    <row r="18" spans="1:10" ht="79.5" customHeight="1" x14ac:dyDescent="0.2">
      <c r="A18" s="54">
        <v>2012</v>
      </c>
      <c r="B18" s="50" t="s">
        <v>111</v>
      </c>
      <c r="C18" s="75" t="s">
        <v>125</v>
      </c>
      <c r="D18" s="76"/>
      <c r="E18" s="76"/>
      <c r="F18" s="76"/>
      <c r="G18" s="76"/>
      <c r="H18" s="76"/>
      <c r="I18" s="76"/>
      <c r="J18" s="77"/>
    </row>
    <row r="19" spans="1:10" ht="79.5" customHeight="1" x14ac:dyDescent="0.2">
      <c r="A19" s="57">
        <v>2013</v>
      </c>
      <c r="B19" s="58" t="s">
        <v>111</v>
      </c>
      <c r="C19" s="78" t="s">
        <v>126</v>
      </c>
      <c r="D19" s="79"/>
      <c r="E19" s="79"/>
      <c r="F19" s="79"/>
      <c r="G19" s="79"/>
      <c r="H19" s="79"/>
      <c r="I19" s="79"/>
      <c r="J19" s="80"/>
    </row>
    <row r="20" spans="1:10" ht="31.5" customHeight="1" thickBot="1" x14ac:dyDescent="0.25">
      <c r="A20" s="59">
        <v>2015</v>
      </c>
      <c r="B20" s="60" t="s">
        <v>111</v>
      </c>
      <c r="C20" s="81" t="s">
        <v>112</v>
      </c>
      <c r="D20" s="82"/>
      <c r="E20" s="82"/>
      <c r="F20" s="82"/>
      <c r="G20" s="82"/>
      <c r="H20" s="82"/>
      <c r="I20" s="82"/>
      <c r="J20" s="83"/>
    </row>
  </sheetData>
  <mergeCells count="10">
    <mergeCell ref="C17:J17"/>
    <mergeCell ref="C18:J18"/>
    <mergeCell ref="C19:J19"/>
    <mergeCell ref="C20:J20"/>
    <mergeCell ref="C11:J11"/>
    <mergeCell ref="C12:J12"/>
    <mergeCell ref="C13:J13"/>
    <mergeCell ref="C14:J14"/>
    <mergeCell ref="C15:J15"/>
    <mergeCell ref="C16:J16"/>
  </mergeCells>
  <pageMargins left="0.78740157480314965" right="0.78740157480314965" top="0.98425196850393704" bottom="0.98425196850393704" header="0.51181102362204722" footer="0.51181102362204722"/>
  <pageSetup paperSize="9" scale="5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ECA76-19DF-4BF5-8F5D-8BC08C1F92A1}">
  <sheetPr>
    <pageSetUpPr fitToPage="1"/>
  </sheetPr>
  <dimension ref="A1:I64"/>
  <sheetViews>
    <sheetView zoomScaleNormal="100" workbookViewId="0"/>
  </sheetViews>
  <sheetFormatPr baseColWidth="10" defaultColWidth="11.42578125" defaultRowHeight="12.75" x14ac:dyDescent="0.2"/>
  <cols>
    <col min="1" max="1" width="42.42578125" style="73" customWidth="1"/>
    <col min="2" max="9" width="15.85546875" style="73" customWidth="1"/>
    <col min="10" max="16384" width="11.42578125" style="73"/>
  </cols>
  <sheetData>
    <row r="1" spans="1:9" ht="20.25" x14ac:dyDescent="0.3">
      <c r="A1" s="61" t="s">
        <v>15</v>
      </c>
    </row>
    <row r="2" spans="1:9" ht="18" x14ac:dyDescent="0.25">
      <c r="A2" s="62"/>
    </row>
    <row r="3" spans="1:9" x14ac:dyDescent="0.2">
      <c r="A3" s="73" t="s">
        <v>61</v>
      </c>
    </row>
    <row r="5" spans="1:9" ht="14.25" x14ac:dyDescent="0.2">
      <c r="A5" s="44" t="s">
        <v>21</v>
      </c>
    </row>
    <row r="6" spans="1:9" ht="13.5" thickBot="1" x14ac:dyDescent="0.25"/>
    <row r="7" spans="1:9" ht="53.25" customHeight="1" x14ac:dyDescent="0.2">
      <c r="A7" s="63" t="s">
        <v>23</v>
      </c>
      <c r="B7" s="90" t="s">
        <v>130</v>
      </c>
      <c r="C7" s="90"/>
      <c r="D7" s="90"/>
      <c r="E7" s="90"/>
      <c r="F7" s="90"/>
      <c r="G7" s="90"/>
      <c r="H7" s="90"/>
      <c r="I7" s="91"/>
    </row>
    <row r="8" spans="1:9" ht="14.25" customHeight="1" x14ac:dyDescent="0.2">
      <c r="A8" s="64"/>
      <c r="B8" s="92"/>
      <c r="C8" s="92"/>
      <c r="D8" s="92"/>
      <c r="E8" s="92"/>
      <c r="F8" s="92"/>
      <c r="G8" s="92"/>
      <c r="H8" s="92"/>
      <c r="I8" s="93"/>
    </row>
    <row r="9" spans="1:9" ht="14.25" customHeight="1" x14ac:dyDescent="0.2">
      <c r="A9" s="65" t="s">
        <v>3</v>
      </c>
      <c r="B9" s="94"/>
      <c r="C9" s="94"/>
      <c r="D9" s="94"/>
      <c r="E9" s="94"/>
      <c r="F9" s="94"/>
      <c r="G9" s="94"/>
      <c r="H9" s="94"/>
      <c r="I9" s="95"/>
    </row>
    <row r="10" spans="1:9" ht="54" customHeight="1" x14ac:dyDescent="0.2">
      <c r="A10" s="64" t="s">
        <v>5</v>
      </c>
      <c r="B10" s="92" t="s">
        <v>35</v>
      </c>
      <c r="C10" s="92"/>
      <c r="D10" s="92"/>
      <c r="E10" s="92"/>
      <c r="F10" s="92"/>
      <c r="G10" s="92"/>
      <c r="H10" s="92"/>
      <c r="I10" s="93"/>
    </row>
    <row r="11" spans="1:9" ht="36" customHeight="1" x14ac:dyDescent="0.2">
      <c r="A11" s="64" t="s">
        <v>128</v>
      </c>
      <c r="B11" s="96" t="s">
        <v>131</v>
      </c>
      <c r="C11" s="97"/>
      <c r="D11" s="97"/>
      <c r="E11" s="97"/>
      <c r="F11" s="97"/>
      <c r="G11" s="97"/>
      <c r="H11" s="97"/>
      <c r="I11" s="98"/>
    </row>
    <row r="12" spans="1:9" ht="44.25" customHeight="1" x14ac:dyDescent="0.2">
      <c r="A12" s="64" t="s">
        <v>6</v>
      </c>
      <c r="B12" s="92" t="s">
        <v>113</v>
      </c>
      <c r="C12" s="92"/>
      <c r="D12" s="92"/>
      <c r="E12" s="92"/>
      <c r="F12" s="92"/>
      <c r="G12" s="92"/>
      <c r="H12" s="92"/>
      <c r="I12" s="93"/>
    </row>
    <row r="13" spans="1:9" ht="119.25" customHeight="1" x14ac:dyDescent="0.2">
      <c r="A13" s="64" t="s">
        <v>45</v>
      </c>
      <c r="B13" s="92" t="s">
        <v>134</v>
      </c>
      <c r="C13" s="92"/>
      <c r="D13" s="92"/>
      <c r="E13" s="92"/>
      <c r="F13" s="92"/>
      <c r="G13" s="92"/>
      <c r="H13" s="92"/>
      <c r="I13" s="93"/>
    </row>
    <row r="14" spans="1:9" ht="68.25" customHeight="1" x14ac:dyDescent="0.2">
      <c r="A14" s="64" t="s">
        <v>109</v>
      </c>
      <c r="B14" s="99" t="s">
        <v>110</v>
      </c>
      <c r="C14" s="100"/>
      <c r="D14" s="100"/>
      <c r="E14" s="100"/>
      <c r="F14" s="100"/>
      <c r="G14" s="100"/>
      <c r="H14" s="100"/>
      <c r="I14" s="101"/>
    </row>
    <row r="15" spans="1:9" ht="68.25" customHeight="1" x14ac:dyDescent="0.2">
      <c r="A15" s="64" t="s">
        <v>133</v>
      </c>
      <c r="B15" s="99" t="s">
        <v>135</v>
      </c>
      <c r="C15" s="100"/>
      <c r="D15" s="100"/>
      <c r="E15" s="100"/>
      <c r="F15" s="100"/>
      <c r="G15" s="100"/>
      <c r="H15" s="100"/>
      <c r="I15" s="101"/>
    </row>
    <row r="16" spans="1:9" ht="150" customHeight="1" x14ac:dyDescent="0.2">
      <c r="A16" s="64" t="s">
        <v>11</v>
      </c>
      <c r="B16" s="88" t="s">
        <v>114</v>
      </c>
      <c r="C16" s="88"/>
      <c r="D16" s="88"/>
      <c r="E16" s="88"/>
      <c r="F16" s="88"/>
      <c r="G16" s="88"/>
      <c r="H16" s="88"/>
      <c r="I16" s="89"/>
    </row>
    <row r="17" spans="1:9" ht="29.25" customHeight="1" x14ac:dyDescent="0.2">
      <c r="A17" s="64" t="s">
        <v>75</v>
      </c>
      <c r="B17" s="92" t="s">
        <v>115</v>
      </c>
      <c r="C17" s="92"/>
      <c r="D17" s="92"/>
      <c r="E17" s="92"/>
      <c r="F17" s="92"/>
      <c r="G17" s="92"/>
      <c r="H17" s="92"/>
      <c r="I17" s="93"/>
    </row>
    <row r="18" spans="1:9" ht="29.25" customHeight="1" x14ac:dyDescent="0.2">
      <c r="A18" s="64" t="s">
        <v>8</v>
      </c>
      <c r="B18" s="88" t="s">
        <v>116</v>
      </c>
      <c r="C18" s="88"/>
      <c r="D18" s="88"/>
      <c r="E18" s="88"/>
      <c r="F18" s="88"/>
      <c r="G18" s="88"/>
      <c r="H18" s="88"/>
      <c r="I18" s="89"/>
    </row>
    <row r="19" spans="1:9" ht="116.25" customHeight="1" x14ac:dyDescent="0.2">
      <c r="A19" s="64" t="s">
        <v>53</v>
      </c>
      <c r="B19" s="88" t="s">
        <v>117</v>
      </c>
      <c r="C19" s="88"/>
      <c r="D19" s="88"/>
      <c r="E19" s="88"/>
      <c r="F19" s="88"/>
      <c r="G19" s="88"/>
      <c r="H19" s="88"/>
      <c r="I19" s="89"/>
    </row>
    <row r="20" spans="1:9" s="66" customFormat="1" ht="45.75" customHeight="1" x14ac:dyDescent="0.2">
      <c r="A20" s="64" t="s">
        <v>64</v>
      </c>
      <c r="B20" s="92" t="s">
        <v>65</v>
      </c>
      <c r="C20" s="92"/>
      <c r="D20" s="92"/>
      <c r="E20" s="92"/>
      <c r="F20" s="92"/>
      <c r="G20" s="92"/>
      <c r="H20" s="92"/>
      <c r="I20" s="93"/>
    </row>
    <row r="21" spans="1:9" ht="124.5" customHeight="1" x14ac:dyDescent="0.2">
      <c r="A21" s="64" t="s">
        <v>66</v>
      </c>
      <c r="B21" s="88" t="s">
        <v>118</v>
      </c>
      <c r="C21" s="88"/>
      <c r="D21" s="88"/>
      <c r="E21" s="88"/>
      <c r="F21" s="88"/>
      <c r="G21" s="88"/>
      <c r="H21" s="88"/>
      <c r="I21" s="89"/>
    </row>
    <row r="22" spans="1:9" ht="270" customHeight="1" x14ac:dyDescent="0.2">
      <c r="A22" s="64" t="s">
        <v>4</v>
      </c>
      <c r="B22" s="92" t="s">
        <v>136</v>
      </c>
      <c r="C22" s="92"/>
      <c r="D22" s="92"/>
      <c r="E22" s="92"/>
      <c r="F22" s="92"/>
      <c r="G22" s="92"/>
      <c r="H22" s="92"/>
      <c r="I22" s="93"/>
    </row>
    <row r="23" spans="1:9" ht="18" customHeight="1" x14ac:dyDescent="0.2">
      <c r="A23" s="64" t="s">
        <v>24</v>
      </c>
      <c r="B23" s="92" t="s">
        <v>28</v>
      </c>
      <c r="C23" s="92"/>
      <c r="D23" s="92"/>
      <c r="E23" s="92"/>
      <c r="F23" s="92"/>
      <c r="G23" s="92"/>
      <c r="H23" s="92"/>
      <c r="I23" s="93"/>
    </row>
    <row r="24" spans="1:9" ht="66.75" customHeight="1" x14ac:dyDescent="0.2">
      <c r="A24" s="64" t="s">
        <v>10</v>
      </c>
      <c r="B24" s="92" t="s">
        <v>36</v>
      </c>
      <c r="C24" s="92"/>
      <c r="D24" s="92"/>
      <c r="E24" s="92"/>
      <c r="F24" s="92"/>
      <c r="G24" s="92"/>
      <c r="H24" s="92"/>
      <c r="I24" s="93"/>
    </row>
    <row r="25" spans="1:9" ht="43.5" customHeight="1" x14ac:dyDescent="0.2">
      <c r="A25" s="64" t="s">
        <v>25</v>
      </c>
      <c r="B25" s="92" t="s">
        <v>37</v>
      </c>
      <c r="C25" s="92"/>
      <c r="D25" s="92"/>
      <c r="E25" s="92"/>
      <c r="F25" s="92"/>
      <c r="G25" s="92"/>
      <c r="H25" s="92"/>
      <c r="I25" s="93"/>
    </row>
    <row r="26" spans="1:9" ht="43.5" customHeight="1" x14ac:dyDescent="0.2">
      <c r="A26" s="64" t="s">
        <v>9</v>
      </c>
      <c r="B26" s="92" t="s">
        <v>83</v>
      </c>
      <c r="C26" s="92"/>
      <c r="D26" s="92"/>
      <c r="E26" s="92"/>
      <c r="F26" s="92"/>
      <c r="G26" s="92"/>
      <c r="H26" s="92"/>
      <c r="I26" s="93"/>
    </row>
    <row r="27" spans="1:9" ht="70.5" customHeight="1" x14ac:dyDescent="0.2">
      <c r="A27" s="64" t="s">
        <v>76</v>
      </c>
      <c r="B27" s="92" t="s">
        <v>84</v>
      </c>
      <c r="C27" s="92"/>
      <c r="D27" s="92"/>
      <c r="E27" s="92"/>
      <c r="F27" s="92"/>
      <c r="G27" s="92"/>
      <c r="H27" s="92"/>
      <c r="I27" s="93"/>
    </row>
    <row r="28" spans="1:9" ht="43.5" customHeight="1" x14ac:dyDescent="0.2">
      <c r="A28" s="64" t="s">
        <v>77</v>
      </c>
      <c r="B28" s="92" t="s">
        <v>63</v>
      </c>
      <c r="C28" s="92"/>
      <c r="D28" s="92"/>
      <c r="E28" s="92"/>
      <c r="F28" s="92"/>
      <c r="G28" s="92"/>
      <c r="H28" s="92"/>
      <c r="I28" s="93"/>
    </row>
    <row r="29" spans="1:9" ht="18.75" customHeight="1" x14ac:dyDescent="0.2">
      <c r="A29" s="65" t="s">
        <v>26</v>
      </c>
      <c r="B29" s="94" t="s">
        <v>29</v>
      </c>
      <c r="C29" s="94"/>
      <c r="D29" s="94"/>
      <c r="E29" s="94"/>
      <c r="F29" s="94"/>
      <c r="G29" s="94"/>
      <c r="H29" s="94"/>
      <c r="I29" s="95"/>
    </row>
    <row r="30" spans="1:9" ht="14.25" customHeight="1" x14ac:dyDescent="0.2">
      <c r="A30" s="64"/>
      <c r="B30" s="92"/>
      <c r="C30" s="92"/>
      <c r="D30" s="92"/>
      <c r="E30" s="92"/>
      <c r="F30" s="92"/>
      <c r="G30" s="92"/>
      <c r="H30" s="92"/>
      <c r="I30" s="93"/>
    </row>
    <row r="31" spans="1:9" ht="69.75" customHeight="1" x14ac:dyDescent="0.2">
      <c r="A31" s="64" t="s">
        <v>20</v>
      </c>
      <c r="B31" s="92" t="s">
        <v>40</v>
      </c>
      <c r="C31" s="92"/>
      <c r="D31" s="92"/>
      <c r="E31" s="92"/>
      <c r="F31" s="92"/>
      <c r="G31" s="92"/>
      <c r="H31" s="92"/>
      <c r="I31" s="93"/>
    </row>
    <row r="32" spans="1:9" ht="33" customHeight="1" x14ac:dyDescent="0.2">
      <c r="A32" s="64" t="s">
        <v>78</v>
      </c>
      <c r="B32" s="92" t="s">
        <v>41</v>
      </c>
      <c r="C32" s="92"/>
      <c r="D32" s="92"/>
      <c r="E32" s="92"/>
      <c r="F32" s="92"/>
      <c r="G32" s="92"/>
      <c r="H32" s="92"/>
      <c r="I32" s="93"/>
    </row>
    <row r="33" spans="1:9" ht="15" customHeight="1" x14ac:dyDescent="0.2">
      <c r="A33" s="64" t="s">
        <v>79</v>
      </c>
      <c r="B33" s="92" t="s">
        <v>31</v>
      </c>
      <c r="C33" s="92"/>
      <c r="D33" s="92"/>
      <c r="E33" s="92"/>
      <c r="F33" s="92"/>
      <c r="G33" s="92"/>
      <c r="H33" s="92"/>
      <c r="I33" s="93"/>
    </row>
    <row r="34" spans="1:9" ht="30.75" customHeight="1" x14ac:dyDescent="0.2">
      <c r="A34" s="64" t="s">
        <v>13</v>
      </c>
      <c r="B34" s="92" t="s">
        <v>0</v>
      </c>
      <c r="C34" s="92"/>
      <c r="D34" s="92"/>
      <c r="E34" s="92"/>
      <c r="F34" s="92"/>
      <c r="G34" s="92"/>
      <c r="H34" s="92"/>
      <c r="I34" s="93"/>
    </row>
    <row r="35" spans="1:9" ht="14.25" customHeight="1" x14ac:dyDescent="0.2">
      <c r="A35" s="64"/>
      <c r="B35" s="92"/>
      <c r="C35" s="92"/>
      <c r="D35" s="92"/>
      <c r="E35" s="92"/>
      <c r="F35" s="92"/>
      <c r="G35" s="92"/>
      <c r="H35" s="92"/>
      <c r="I35" s="93"/>
    </row>
    <row r="36" spans="1:9" ht="29.25" customHeight="1" x14ac:dyDescent="0.2">
      <c r="A36" s="65" t="s">
        <v>27</v>
      </c>
      <c r="B36" s="94" t="s">
        <v>32</v>
      </c>
      <c r="C36" s="94"/>
      <c r="D36" s="94"/>
      <c r="E36" s="94"/>
      <c r="F36" s="94"/>
      <c r="G36" s="94"/>
      <c r="H36" s="94"/>
      <c r="I36" s="95"/>
    </row>
    <row r="37" spans="1:9" ht="15" customHeight="1" x14ac:dyDescent="0.2">
      <c r="A37" s="65"/>
      <c r="B37" s="94"/>
      <c r="C37" s="94"/>
      <c r="D37" s="94"/>
      <c r="E37" s="94"/>
      <c r="F37" s="94"/>
      <c r="G37" s="94"/>
      <c r="H37" s="94"/>
      <c r="I37" s="95"/>
    </row>
    <row r="38" spans="1:9" ht="15" customHeight="1" x14ac:dyDescent="0.2">
      <c r="A38" s="64" t="s">
        <v>51</v>
      </c>
      <c r="B38" s="94"/>
      <c r="C38" s="94"/>
      <c r="D38" s="94"/>
      <c r="E38" s="94"/>
      <c r="F38" s="94"/>
      <c r="G38" s="94"/>
      <c r="H38" s="94"/>
      <c r="I38" s="95"/>
    </row>
    <row r="39" spans="1:9" s="66" customFormat="1" ht="112.5" customHeight="1" x14ac:dyDescent="0.2">
      <c r="A39" s="64" t="s">
        <v>59</v>
      </c>
      <c r="B39" s="94" t="s">
        <v>68</v>
      </c>
      <c r="C39" s="94"/>
      <c r="D39" s="94"/>
      <c r="E39" s="94"/>
      <c r="F39" s="94"/>
      <c r="G39" s="94"/>
      <c r="H39" s="94"/>
      <c r="I39" s="95"/>
    </row>
    <row r="40" spans="1:9" s="66" customFormat="1" ht="33.75" customHeight="1" x14ac:dyDescent="0.2">
      <c r="A40" s="64" t="s">
        <v>58</v>
      </c>
      <c r="B40" s="94" t="s">
        <v>67</v>
      </c>
      <c r="C40" s="94"/>
      <c r="D40" s="94"/>
      <c r="E40" s="94"/>
      <c r="F40" s="94"/>
      <c r="G40" s="94"/>
      <c r="H40" s="94"/>
      <c r="I40" s="95"/>
    </row>
    <row r="41" spans="1:9" ht="17.25" customHeight="1" x14ac:dyDescent="0.2">
      <c r="A41" s="64" t="s">
        <v>80</v>
      </c>
      <c r="B41" s="94" t="s">
        <v>69</v>
      </c>
      <c r="C41" s="94"/>
      <c r="D41" s="94"/>
      <c r="E41" s="94"/>
      <c r="F41" s="94"/>
      <c r="G41" s="94"/>
      <c r="H41" s="94"/>
      <c r="I41" s="95"/>
    </row>
    <row r="42" spans="1:9" ht="18.75" customHeight="1" x14ac:dyDescent="0.2">
      <c r="A42" s="64" t="s">
        <v>81</v>
      </c>
      <c r="B42" s="94" t="s">
        <v>85</v>
      </c>
      <c r="C42" s="94"/>
      <c r="D42" s="94"/>
      <c r="E42" s="94"/>
      <c r="F42" s="94"/>
      <c r="G42" s="94"/>
      <c r="H42" s="94"/>
      <c r="I42" s="95"/>
    </row>
    <row r="43" spans="1:9" ht="32.25" customHeight="1" x14ac:dyDescent="0.2">
      <c r="A43" s="64" t="s">
        <v>46</v>
      </c>
      <c r="B43" s="94" t="s">
        <v>70</v>
      </c>
      <c r="C43" s="94"/>
      <c r="D43" s="94"/>
      <c r="E43" s="94"/>
      <c r="F43" s="94"/>
      <c r="G43" s="94"/>
      <c r="H43" s="94"/>
      <c r="I43" s="95"/>
    </row>
    <row r="44" spans="1:9" ht="18.75" customHeight="1" x14ac:dyDescent="0.2">
      <c r="A44" s="64" t="s">
        <v>47</v>
      </c>
      <c r="B44" s="94" t="s">
        <v>86</v>
      </c>
      <c r="C44" s="94"/>
      <c r="D44" s="94"/>
      <c r="E44" s="94"/>
      <c r="F44" s="94"/>
      <c r="G44" s="94"/>
      <c r="H44" s="94"/>
      <c r="I44" s="95"/>
    </row>
    <row r="45" spans="1:9" ht="16.5" customHeight="1" x14ac:dyDescent="0.2">
      <c r="A45" s="64" t="s">
        <v>54</v>
      </c>
      <c r="B45" s="92" t="s">
        <v>71</v>
      </c>
      <c r="C45" s="92"/>
      <c r="D45" s="92"/>
      <c r="E45" s="92"/>
      <c r="F45" s="92"/>
      <c r="G45" s="92"/>
      <c r="H45" s="92"/>
      <c r="I45" s="93"/>
    </row>
    <row r="46" spans="1:9" ht="17.25" customHeight="1" x14ac:dyDescent="0.2">
      <c r="A46" s="64" t="s">
        <v>48</v>
      </c>
      <c r="B46" s="94" t="s">
        <v>73</v>
      </c>
      <c r="C46" s="94"/>
      <c r="D46" s="94"/>
      <c r="E46" s="94"/>
      <c r="F46" s="94"/>
      <c r="G46" s="94"/>
      <c r="H46" s="94"/>
      <c r="I46" s="95"/>
    </row>
    <row r="47" spans="1:9" ht="16.5" customHeight="1" x14ac:dyDescent="0.2">
      <c r="A47" s="65" t="s">
        <v>49</v>
      </c>
      <c r="B47" s="94" t="s">
        <v>72</v>
      </c>
      <c r="C47" s="94"/>
      <c r="D47" s="94"/>
      <c r="E47" s="94"/>
      <c r="F47" s="94"/>
      <c r="G47" s="94"/>
      <c r="H47" s="94"/>
      <c r="I47" s="95"/>
    </row>
    <row r="48" spans="1:9" ht="16.5" customHeight="1" x14ac:dyDescent="0.2">
      <c r="A48" s="64" t="s">
        <v>50</v>
      </c>
      <c r="B48" s="94" t="s">
        <v>74</v>
      </c>
      <c r="C48" s="94"/>
      <c r="D48" s="94"/>
      <c r="E48" s="94"/>
      <c r="F48" s="94"/>
      <c r="G48" s="94"/>
      <c r="H48" s="94"/>
      <c r="I48" s="95"/>
    </row>
    <row r="49" spans="1:9" x14ac:dyDescent="0.2">
      <c r="A49" s="67"/>
      <c r="B49" s="102"/>
      <c r="C49" s="103"/>
      <c r="D49" s="103"/>
      <c r="E49" s="103"/>
      <c r="F49" s="103"/>
      <c r="G49" s="103"/>
      <c r="H49" s="103"/>
      <c r="I49" s="104"/>
    </row>
    <row r="50" spans="1:9" x14ac:dyDescent="0.2">
      <c r="A50" s="65" t="s">
        <v>89</v>
      </c>
      <c r="B50" s="102"/>
      <c r="C50" s="103"/>
      <c r="D50" s="103"/>
      <c r="E50" s="103"/>
      <c r="F50" s="103"/>
      <c r="G50" s="103"/>
      <c r="H50" s="103"/>
      <c r="I50" s="104"/>
    </row>
    <row r="51" spans="1:9" ht="25.5" customHeight="1" x14ac:dyDescent="0.2">
      <c r="A51" s="65" t="s">
        <v>52</v>
      </c>
      <c r="B51" s="94" t="s">
        <v>107</v>
      </c>
      <c r="C51" s="94"/>
      <c r="D51" s="94"/>
      <c r="E51" s="94"/>
      <c r="F51" s="94"/>
      <c r="G51" s="94"/>
      <c r="H51" s="94"/>
      <c r="I51" s="95"/>
    </row>
    <row r="52" spans="1:9" ht="19.5" customHeight="1" x14ac:dyDescent="0.2">
      <c r="A52" s="64" t="s">
        <v>17</v>
      </c>
      <c r="B52" s="92" t="s">
        <v>30</v>
      </c>
      <c r="C52" s="92"/>
      <c r="D52" s="92"/>
      <c r="E52" s="92"/>
      <c r="F52" s="92"/>
      <c r="G52" s="92"/>
      <c r="H52" s="92"/>
      <c r="I52" s="93"/>
    </row>
    <row r="53" spans="1:9" s="74" customFormat="1" ht="40.5" customHeight="1" x14ac:dyDescent="0.2">
      <c r="A53" s="68" t="s">
        <v>90</v>
      </c>
      <c r="B53" s="105" t="s">
        <v>96</v>
      </c>
      <c r="C53" s="106"/>
      <c r="D53" s="106"/>
      <c r="E53" s="106"/>
      <c r="F53" s="106"/>
      <c r="G53" s="106"/>
      <c r="H53" s="106"/>
      <c r="I53" s="107"/>
    </row>
    <row r="54" spans="1:9" ht="18" customHeight="1" x14ac:dyDescent="0.2">
      <c r="A54" s="68" t="s">
        <v>91</v>
      </c>
      <c r="B54" s="78" t="s">
        <v>97</v>
      </c>
      <c r="C54" s="79"/>
      <c r="D54" s="79"/>
      <c r="E54" s="79"/>
      <c r="F54" s="79"/>
      <c r="G54" s="79"/>
      <c r="H54" s="79"/>
      <c r="I54" s="80"/>
    </row>
    <row r="55" spans="1:9" ht="18" customHeight="1" x14ac:dyDescent="0.2">
      <c r="A55" s="68" t="s">
        <v>92</v>
      </c>
      <c r="B55" s="78" t="s">
        <v>98</v>
      </c>
      <c r="C55" s="79"/>
      <c r="D55" s="79"/>
      <c r="E55" s="79"/>
      <c r="F55" s="79"/>
      <c r="G55" s="79"/>
      <c r="H55" s="79"/>
      <c r="I55" s="80"/>
    </row>
    <row r="56" spans="1:9" ht="33" customHeight="1" x14ac:dyDescent="0.2">
      <c r="A56" s="68" t="s">
        <v>93</v>
      </c>
      <c r="B56" s="78" t="s">
        <v>99</v>
      </c>
      <c r="C56" s="79"/>
      <c r="D56" s="79"/>
      <c r="E56" s="79"/>
      <c r="F56" s="79"/>
      <c r="G56" s="79"/>
      <c r="H56" s="79"/>
      <c r="I56" s="80"/>
    </row>
    <row r="57" spans="1:9" ht="33" customHeight="1" x14ac:dyDescent="0.2">
      <c r="A57" s="68" t="s">
        <v>94</v>
      </c>
      <c r="B57" s="78" t="s">
        <v>100</v>
      </c>
      <c r="C57" s="79"/>
      <c r="D57" s="79"/>
      <c r="E57" s="79"/>
      <c r="F57" s="79"/>
      <c r="G57" s="79"/>
      <c r="H57" s="79"/>
      <c r="I57" s="80"/>
    </row>
    <row r="58" spans="1:9" ht="29.25" customHeight="1" x14ac:dyDescent="0.2">
      <c r="A58" s="68" t="s">
        <v>95</v>
      </c>
      <c r="B58" s="78" t="s">
        <v>101</v>
      </c>
      <c r="C58" s="79"/>
      <c r="D58" s="79"/>
      <c r="E58" s="79"/>
      <c r="F58" s="79"/>
      <c r="G58" s="79"/>
      <c r="H58" s="79"/>
      <c r="I58" s="80"/>
    </row>
    <row r="59" spans="1:9" ht="14.25" customHeight="1" x14ac:dyDescent="0.2">
      <c r="A59" s="64"/>
      <c r="B59" s="94"/>
      <c r="C59" s="94"/>
      <c r="D59" s="94"/>
      <c r="E59" s="94"/>
      <c r="F59" s="94"/>
      <c r="G59" s="94"/>
      <c r="H59" s="94"/>
      <c r="I59" s="95"/>
    </row>
    <row r="60" spans="1:9" ht="168" customHeight="1" x14ac:dyDescent="0.2">
      <c r="A60" s="64" t="s">
        <v>60</v>
      </c>
      <c r="B60" s="94" t="s">
        <v>119</v>
      </c>
      <c r="C60" s="94"/>
      <c r="D60" s="94"/>
      <c r="E60" s="94"/>
      <c r="F60" s="94"/>
      <c r="G60" s="94"/>
      <c r="H60" s="94"/>
      <c r="I60" s="95"/>
    </row>
    <row r="61" spans="1:9" ht="14.25" customHeight="1" x14ac:dyDescent="0.2">
      <c r="A61" s="69"/>
      <c r="B61" s="92"/>
      <c r="C61" s="92"/>
      <c r="D61" s="92"/>
      <c r="E61" s="92"/>
      <c r="F61" s="92"/>
      <c r="G61" s="92"/>
      <c r="H61" s="92"/>
      <c r="I61" s="93"/>
    </row>
    <row r="62" spans="1:9" ht="31.5" customHeight="1" x14ac:dyDescent="0.2">
      <c r="A62" s="65" t="s">
        <v>14</v>
      </c>
      <c r="B62" s="94" t="s">
        <v>1</v>
      </c>
      <c r="C62" s="94"/>
      <c r="D62" s="94"/>
      <c r="E62" s="94"/>
      <c r="F62" s="94"/>
      <c r="G62" s="94"/>
      <c r="H62" s="94"/>
      <c r="I62" s="95"/>
    </row>
    <row r="63" spans="1:9" ht="29.25" customHeight="1" thickBot="1" x14ac:dyDescent="0.25">
      <c r="A63" s="70" t="s">
        <v>55</v>
      </c>
      <c r="B63" s="108" t="s">
        <v>87</v>
      </c>
      <c r="C63" s="108"/>
      <c r="D63" s="108"/>
      <c r="E63" s="108"/>
      <c r="F63" s="108"/>
      <c r="G63" s="108"/>
      <c r="H63" s="108"/>
      <c r="I63" s="109"/>
    </row>
    <row r="64" spans="1:9" x14ac:dyDescent="0.2">
      <c r="A64" s="71"/>
    </row>
  </sheetData>
  <mergeCells count="57">
    <mergeCell ref="B61:I61"/>
    <mergeCell ref="B62:I62"/>
    <mergeCell ref="B63:I63"/>
    <mergeCell ref="B55:I55"/>
    <mergeCell ref="B56:I56"/>
    <mergeCell ref="B57:I57"/>
    <mergeCell ref="B58:I58"/>
    <mergeCell ref="B59:I59"/>
    <mergeCell ref="B60:I60"/>
    <mergeCell ref="B54:I54"/>
    <mergeCell ref="B43:I43"/>
    <mergeCell ref="B44:I44"/>
    <mergeCell ref="B45:I45"/>
    <mergeCell ref="B46:I46"/>
    <mergeCell ref="B47:I47"/>
    <mergeCell ref="B48:I48"/>
    <mergeCell ref="B49:I49"/>
    <mergeCell ref="B50:I50"/>
    <mergeCell ref="B51:I51"/>
    <mergeCell ref="B52:I52"/>
    <mergeCell ref="B53:I53"/>
    <mergeCell ref="B42:I42"/>
    <mergeCell ref="B31:I31"/>
    <mergeCell ref="B32:I32"/>
    <mergeCell ref="B33:I33"/>
    <mergeCell ref="B34:I34"/>
    <mergeCell ref="B35:I35"/>
    <mergeCell ref="B36:I36"/>
    <mergeCell ref="B37:I37"/>
    <mergeCell ref="B38:I38"/>
    <mergeCell ref="B39:I39"/>
    <mergeCell ref="B40:I40"/>
    <mergeCell ref="B41:I41"/>
    <mergeCell ref="B30:I30"/>
    <mergeCell ref="B19:I19"/>
    <mergeCell ref="B20:I20"/>
    <mergeCell ref="B21:I21"/>
    <mergeCell ref="B22:I22"/>
    <mergeCell ref="B23:I23"/>
    <mergeCell ref="B24:I24"/>
    <mergeCell ref="B25:I25"/>
    <mergeCell ref="B26:I26"/>
    <mergeCell ref="B27:I27"/>
    <mergeCell ref="B28:I28"/>
    <mergeCell ref="B29:I29"/>
    <mergeCell ref="B18:I18"/>
    <mergeCell ref="B7:I7"/>
    <mergeCell ref="B8:I8"/>
    <mergeCell ref="B9:I9"/>
    <mergeCell ref="B10:I10"/>
    <mergeCell ref="B11:I11"/>
    <mergeCell ref="B12:I12"/>
    <mergeCell ref="B13:I13"/>
    <mergeCell ref="B14:I14"/>
    <mergeCell ref="B15:I15"/>
    <mergeCell ref="B16:I16"/>
    <mergeCell ref="B17:I17"/>
  </mergeCells>
  <pageMargins left="0.78740157480314965" right="0.78740157480314965" top="0.98425196850393704" bottom="0.98425196850393704" header="0.51181102362204722" footer="0.51181102362204722"/>
  <pageSetup paperSize="9"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vt:i4>
      </vt:variant>
    </vt:vector>
  </HeadingPairs>
  <TitlesOfParts>
    <vt:vector size="4" baseType="lpstr">
      <vt:lpstr>Bunnfiskerier</vt:lpstr>
      <vt:lpstr>Merknader - metodiske endringer</vt:lpstr>
      <vt:lpstr>Definisjoner</vt:lpstr>
      <vt:lpstr>Bunnfiskerier!Utskriftstitler</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Ingvill Hægland Horvei</cp:lastModifiedBy>
  <cp:lastPrinted>2013-10-28T12:05:14Z</cp:lastPrinted>
  <dcterms:created xsi:type="dcterms:W3CDTF">2006-05-29T11:01:26Z</dcterms:created>
  <dcterms:modified xsi:type="dcterms:W3CDTF">2025-11-26T13:30:44Z</dcterms:modified>
</cp:coreProperties>
</file>