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4 Historiske tidsserier\Bedriftsokonomisk\8_Fartoygrupper\"/>
    </mc:Choice>
  </mc:AlternateContent>
  <xr:revisionPtr revIDLastSave="0" documentId="13_ncr:1_{81849358-D453-43AF-A8E9-8A5C5E018EE3}" xr6:coauthVersionLast="47" xr6:coauthVersionMax="47" xr10:uidLastSave="{00000000-0000-0000-0000-000000000000}"/>
  <bookViews>
    <workbookView xWindow="-105" yWindow="0" windowWidth="26010" windowHeight="20985" tabRatio="697" xr2:uid="{00000000-000D-0000-FFFF-FFFF00000000}"/>
  </bookViews>
  <sheets>
    <sheet name="001 Konvensjonelle &lt; 11" sheetId="2" r:id="rId1"/>
    <sheet name="002 Konvensjonelle 11-14,9" sheetId="12" r:id="rId2"/>
    <sheet name="003 Konvensjonelle 15-20,9" sheetId="13" r:id="rId3"/>
    <sheet name="004 Konvensjonelle &gt;= 21" sheetId="14" r:id="rId4"/>
    <sheet name="005 Konv. havfiskefartøy" sheetId="42" r:id="rId5"/>
    <sheet name="006 Torsketrålere" sheetId="50" r:id="rId6"/>
    <sheet name="007 Kystreketrålere" sheetId="43" r:id="rId7"/>
    <sheet name="009 Kystnotfartøy &lt; 11 meter" sheetId="32" r:id="rId8"/>
    <sheet name="010 Kystnotfartøy 11-21,35" sheetId="33" r:id="rId9"/>
    <sheet name="011 Kystnotfartøy &gt;= 21,36" sheetId="34" r:id="rId10"/>
    <sheet name="012 Ringnotsnurpere" sheetId="47" r:id="rId11"/>
    <sheet name="013 Pelagiske trålere" sheetId="48" r:id="rId12"/>
    <sheet name=" 014 Havgående krabbefartøy" sheetId="51" r:id="rId13"/>
    <sheet name="Merknader - metodiske endringer" sheetId="53" r:id="rId14"/>
    <sheet name="Definisjoner" sheetId="54" r:id="rId15"/>
  </sheets>
  <definedNames>
    <definedName name="_xlnm.Print_Titles" localSheetId="12">' 014 Havgående krabbefartøy'!$A:$A</definedName>
    <definedName name="_xlnm.Print_Titles" localSheetId="0">'001 Konvensjonelle &lt; 11'!$A:$A</definedName>
    <definedName name="_xlnm.Print_Titles" localSheetId="1">'002 Konvensjonelle 11-14,9'!$A:$A</definedName>
    <definedName name="_xlnm.Print_Titles" localSheetId="2">'003 Konvensjonelle 15-20,9'!$A:$A</definedName>
    <definedName name="_xlnm.Print_Titles" localSheetId="3">'004 Konvensjonelle &gt;= 21'!$A:$A</definedName>
    <definedName name="_xlnm.Print_Titles" localSheetId="4">'005 Konv. havfiskefartøy'!$A:$A</definedName>
    <definedName name="_xlnm.Print_Titles" localSheetId="5">'006 Torsketrålere'!$A:$A</definedName>
    <definedName name="_xlnm.Print_Titles" localSheetId="6">'007 Kystreketrålere'!$A:$A</definedName>
    <definedName name="_xlnm.Print_Titles" localSheetId="7">'009 Kystnotfartøy &lt; 11 meter'!$A:$A</definedName>
    <definedName name="_xlnm.Print_Titles" localSheetId="8">'010 Kystnotfartøy 11-21,35'!$A:$A</definedName>
    <definedName name="_xlnm.Print_Titles" localSheetId="9">'011 Kystnotfartøy &gt;= 21,36'!$A:$A</definedName>
    <definedName name="_xlnm.Print_Titles" localSheetId="10">'012 Ringnotsnurpere'!$A:$A</definedName>
    <definedName name="_xlnm.Print_Titles" localSheetId="11">'013 Pelagiske trålere'!$A:$A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51" l="1"/>
  <c r="K59" i="51"/>
  <c r="K69" i="51" s="1"/>
  <c r="J45" i="51"/>
  <c r="K45" i="51"/>
  <c r="K63" i="51" s="1"/>
  <c r="J38" i="51"/>
  <c r="K38" i="51"/>
  <c r="K36" i="51"/>
  <c r="K70" i="51"/>
  <c r="K66" i="51"/>
  <c r="K65" i="51"/>
  <c r="K64" i="51"/>
  <c r="AN59" i="48"/>
  <c r="AO59" i="48"/>
  <c r="AO63" i="48" s="1"/>
  <c r="AN45" i="48"/>
  <c r="AO45" i="48"/>
  <c r="AN38" i="48"/>
  <c r="AO38" i="48"/>
  <c r="AO64" i="48" s="1"/>
  <c r="AO36" i="48"/>
  <c r="AO70" i="48"/>
  <c r="AO66" i="48"/>
  <c r="AO65" i="48"/>
  <c r="AN59" i="47"/>
  <c r="AN67" i="47" s="1"/>
  <c r="AO59" i="47"/>
  <c r="AO69" i="47" s="1"/>
  <c r="AN45" i="47"/>
  <c r="AO45" i="47"/>
  <c r="AN38" i="47"/>
  <c r="AO38" i="47"/>
  <c r="AO64" i="47" s="1"/>
  <c r="AO36" i="47"/>
  <c r="AO70" i="47"/>
  <c r="AO66" i="47"/>
  <c r="AO65" i="47"/>
  <c r="AO63" i="47"/>
  <c r="W59" i="34"/>
  <c r="W68" i="34" s="1"/>
  <c r="V59" i="34"/>
  <c r="V67" i="34" s="1"/>
  <c r="W67" i="34"/>
  <c r="V45" i="34"/>
  <c r="W45" i="34"/>
  <c r="V43" i="34"/>
  <c r="W43" i="34"/>
  <c r="V38" i="34"/>
  <c r="W38" i="34"/>
  <c r="W64" i="34" s="1"/>
  <c r="W36" i="34"/>
  <c r="W70" i="34"/>
  <c r="W66" i="34"/>
  <c r="W65" i="34"/>
  <c r="R59" i="33"/>
  <c r="S59" i="33"/>
  <c r="S67" i="33" s="1"/>
  <c r="R45" i="33"/>
  <c r="S45" i="33"/>
  <c r="R43" i="33"/>
  <c r="S43" i="33"/>
  <c r="R38" i="33"/>
  <c r="S38" i="33"/>
  <c r="S64" i="33" s="1"/>
  <c r="S36" i="33"/>
  <c r="S70" i="33"/>
  <c r="S66" i="33"/>
  <c r="S65" i="33"/>
  <c r="R59" i="32"/>
  <c r="S59" i="32"/>
  <c r="S68" i="32" s="1"/>
  <c r="R45" i="32"/>
  <c r="S45" i="32"/>
  <c r="R43" i="32"/>
  <c r="S43" i="32"/>
  <c r="R38" i="32"/>
  <c r="S38" i="32"/>
  <c r="S64" i="32" s="1"/>
  <c r="R36" i="32"/>
  <c r="S36" i="32"/>
  <c r="S70" i="32"/>
  <c r="S69" i="32"/>
  <c r="S67" i="32"/>
  <c r="S66" i="32"/>
  <c r="S65" i="32"/>
  <c r="AA59" i="43"/>
  <c r="AA69" i="43" s="1"/>
  <c r="AB59" i="43"/>
  <c r="AB69" i="43" s="1"/>
  <c r="AA45" i="43"/>
  <c r="AB45" i="43"/>
  <c r="AA38" i="43"/>
  <c r="AB38" i="43"/>
  <c r="AB64" i="43" s="1"/>
  <c r="AB36" i="43"/>
  <c r="AB70" i="43"/>
  <c r="AB66" i="43"/>
  <c r="AB65" i="43"/>
  <c r="AA59" i="50"/>
  <c r="AA67" i="50" s="1"/>
  <c r="AB59" i="50"/>
  <c r="AB63" i="50" s="1"/>
  <c r="AA45" i="50"/>
  <c r="AB45" i="50"/>
  <c r="AA43" i="50"/>
  <c r="AB43" i="50"/>
  <c r="AA38" i="50"/>
  <c r="AB38" i="50"/>
  <c r="AB64" i="50" s="1"/>
  <c r="AB36" i="50"/>
  <c r="AB70" i="50"/>
  <c r="AB66" i="50"/>
  <c r="AB65" i="50"/>
  <c r="AA59" i="42"/>
  <c r="AB59" i="42"/>
  <c r="AA45" i="42"/>
  <c r="AB45" i="42"/>
  <c r="AA38" i="42"/>
  <c r="AB38" i="42"/>
  <c r="AB64" i="42" s="1"/>
  <c r="AB36" i="42"/>
  <c r="AB70" i="42"/>
  <c r="AB69" i="42"/>
  <c r="AB68" i="42"/>
  <c r="AB67" i="42"/>
  <c r="AB66" i="42"/>
  <c r="AB65" i="42"/>
  <c r="AB63" i="42"/>
  <c r="V59" i="14"/>
  <c r="V69" i="14" s="1"/>
  <c r="W59" i="14"/>
  <c r="W68" i="14" s="1"/>
  <c r="V45" i="14"/>
  <c r="W45" i="14"/>
  <c r="W63" i="14" s="1"/>
  <c r="V43" i="14"/>
  <c r="W43" i="14"/>
  <c r="V38" i="14"/>
  <c r="W38" i="14"/>
  <c r="W64" i="14" s="1"/>
  <c r="W36" i="14"/>
  <c r="W70" i="14"/>
  <c r="W66" i="14"/>
  <c r="W65" i="14"/>
  <c r="W59" i="13"/>
  <c r="V45" i="13"/>
  <c r="W45" i="13"/>
  <c r="W63" i="13" s="1"/>
  <c r="V43" i="13"/>
  <c r="W43" i="13"/>
  <c r="V38" i="13"/>
  <c r="W38" i="13"/>
  <c r="W64" i="13" s="1"/>
  <c r="W36" i="13"/>
  <c r="W70" i="13"/>
  <c r="W69" i="13"/>
  <c r="W68" i="13"/>
  <c r="W67" i="13"/>
  <c r="W66" i="13"/>
  <c r="W65" i="13"/>
  <c r="S59" i="12"/>
  <c r="R45" i="12"/>
  <c r="S45" i="12"/>
  <c r="S65" i="12" s="1"/>
  <c r="R43" i="12"/>
  <c r="S43" i="12"/>
  <c r="R38" i="12"/>
  <c r="S38" i="12"/>
  <c r="S64" i="12" s="1"/>
  <c r="S36" i="12"/>
  <c r="S70" i="12"/>
  <c r="S69" i="12"/>
  <c r="S68" i="12"/>
  <c r="S67" i="12"/>
  <c r="S66" i="12"/>
  <c r="S63" i="12"/>
  <c r="S59" i="2"/>
  <c r="R45" i="2"/>
  <c r="S45" i="2"/>
  <c r="R43" i="2"/>
  <c r="S43" i="2"/>
  <c r="R38" i="2"/>
  <c r="S38" i="2"/>
  <c r="S64" i="2" s="1"/>
  <c r="S36" i="2"/>
  <c r="S70" i="2"/>
  <c r="S69" i="2"/>
  <c r="S68" i="2"/>
  <c r="S67" i="2"/>
  <c r="S66" i="2"/>
  <c r="S65" i="2"/>
  <c r="S63" i="2"/>
  <c r="R36" i="2"/>
  <c r="R36" i="12"/>
  <c r="V36" i="13"/>
  <c r="V36" i="14"/>
  <c r="AA36" i="42"/>
  <c r="AA36" i="50"/>
  <c r="AA36" i="43"/>
  <c r="R36" i="33"/>
  <c r="V36" i="34"/>
  <c r="AN36" i="47"/>
  <c r="J36" i="51"/>
  <c r="AN36" i="48"/>
  <c r="J70" i="51"/>
  <c r="J66" i="51"/>
  <c r="J65" i="51"/>
  <c r="J69" i="51"/>
  <c r="AN70" i="48"/>
  <c r="AN66" i="48"/>
  <c r="AN69" i="48"/>
  <c r="AN70" i="47"/>
  <c r="AN66" i="47"/>
  <c r="V70" i="34"/>
  <c r="V66" i="34"/>
  <c r="R70" i="33"/>
  <c r="R66" i="33"/>
  <c r="R69" i="33"/>
  <c r="R70" i="32"/>
  <c r="R66" i="32"/>
  <c r="R67" i="32"/>
  <c r="R64" i="32"/>
  <c r="Z59" i="43"/>
  <c r="Z38" i="43"/>
  <c r="Z36" i="43"/>
  <c r="AA70" i="43"/>
  <c r="AA66" i="43"/>
  <c r="AA64" i="43"/>
  <c r="U59" i="13"/>
  <c r="V59" i="13"/>
  <c r="V69" i="13" s="1"/>
  <c r="Z59" i="50"/>
  <c r="AA70" i="50"/>
  <c r="AA66" i="50"/>
  <c r="Z59" i="42"/>
  <c r="AA70" i="42"/>
  <c r="AA69" i="42"/>
  <c r="AA68" i="42"/>
  <c r="AA67" i="42"/>
  <c r="AA66" i="42"/>
  <c r="V70" i="14"/>
  <c r="V66" i="14"/>
  <c r="V70" i="13"/>
  <c r="V66" i="13"/>
  <c r="R70" i="12"/>
  <c r="R66" i="12"/>
  <c r="R59" i="12"/>
  <c r="R69" i="12" s="1"/>
  <c r="R70" i="2"/>
  <c r="R66" i="2"/>
  <c r="R59" i="2"/>
  <c r="R69" i="2" s="1"/>
  <c r="U59" i="34"/>
  <c r="U45" i="34"/>
  <c r="U43" i="34"/>
  <c r="U38" i="34"/>
  <c r="U36" i="34"/>
  <c r="I63" i="51"/>
  <c r="I64" i="51"/>
  <c r="I65" i="51"/>
  <c r="I66" i="51"/>
  <c r="I67" i="51"/>
  <c r="I68" i="51"/>
  <c r="I69" i="51"/>
  <c r="I70" i="51"/>
  <c r="I59" i="51"/>
  <c r="I45" i="51"/>
  <c r="I43" i="51"/>
  <c r="I38" i="51"/>
  <c r="I36" i="51"/>
  <c r="AM63" i="48"/>
  <c r="AM64" i="48"/>
  <c r="AM65" i="48"/>
  <c r="AM66" i="48"/>
  <c r="AM67" i="48"/>
  <c r="AM68" i="48"/>
  <c r="AM69" i="48"/>
  <c r="AM70" i="48"/>
  <c r="AM59" i="48"/>
  <c r="AM45" i="48"/>
  <c r="AM43" i="48"/>
  <c r="AM38" i="48"/>
  <c r="AM36" i="48"/>
  <c r="AM63" i="47"/>
  <c r="AM64" i="47"/>
  <c r="AM65" i="47"/>
  <c r="AM66" i="47"/>
  <c r="AM67" i="47"/>
  <c r="AM68" i="47"/>
  <c r="AM69" i="47"/>
  <c r="AM70" i="47"/>
  <c r="AM59" i="47"/>
  <c r="AM45" i="47"/>
  <c r="AM43" i="47"/>
  <c r="AM38" i="47"/>
  <c r="AM36" i="47"/>
  <c r="U66" i="34"/>
  <c r="U67" i="34"/>
  <c r="U68" i="34"/>
  <c r="U69" i="34"/>
  <c r="U70" i="34"/>
  <c r="Q70" i="33"/>
  <c r="Q69" i="33"/>
  <c r="Q68" i="33"/>
  <c r="Q67" i="33"/>
  <c r="Q66" i="33"/>
  <c r="Q65" i="33"/>
  <c r="Q64" i="33"/>
  <c r="Q63" i="33"/>
  <c r="Q59" i="33"/>
  <c r="Q45" i="33"/>
  <c r="Q43" i="33"/>
  <c r="Q38" i="33"/>
  <c r="Q36" i="33"/>
  <c r="Q70" i="32"/>
  <c r="Q69" i="32"/>
  <c r="Q68" i="32"/>
  <c r="Q67" i="32"/>
  <c r="Q66" i="32"/>
  <c r="Q65" i="32"/>
  <c r="Q64" i="32"/>
  <c r="Q63" i="32"/>
  <c r="Q59" i="32"/>
  <c r="Q45" i="32"/>
  <c r="Q43" i="32"/>
  <c r="Q38" i="32"/>
  <c r="Q36" i="32"/>
  <c r="Z70" i="43"/>
  <c r="Z69" i="43"/>
  <c r="Z68" i="43"/>
  <c r="Z67" i="43"/>
  <c r="Z66" i="43"/>
  <c r="Z64" i="43"/>
  <c r="Z45" i="43"/>
  <c r="Z65" i="43" s="1"/>
  <c r="Z43" i="43"/>
  <c r="Z70" i="50"/>
  <c r="Z69" i="50"/>
  <c r="Z68" i="50"/>
  <c r="Z67" i="50"/>
  <c r="Z66" i="50"/>
  <c r="Z65" i="50"/>
  <c r="Z64" i="50"/>
  <c r="Z63" i="50"/>
  <c r="Z45" i="50"/>
  <c r="Z43" i="50"/>
  <c r="Z38" i="50"/>
  <c r="Z36" i="50"/>
  <c r="Z70" i="42"/>
  <c r="Z69" i="42"/>
  <c r="Z68" i="42"/>
  <c r="Z67" i="42"/>
  <c r="Z66" i="42"/>
  <c r="Z65" i="42"/>
  <c r="Z64" i="42"/>
  <c r="Z63" i="42"/>
  <c r="Z45" i="42"/>
  <c r="Z43" i="42"/>
  <c r="Z38" i="42"/>
  <c r="Z36" i="42"/>
  <c r="U70" i="14"/>
  <c r="U69" i="14"/>
  <c r="U68" i="14"/>
  <c r="U67" i="14"/>
  <c r="U66" i="14"/>
  <c r="U65" i="14"/>
  <c r="U64" i="14"/>
  <c r="U63" i="14"/>
  <c r="U59" i="14"/>
  <c r="U45" i="14"/>
  <c r="U43" i="14"/>
  <c r="U38" i="14"/>
  <c r="U36" i="14"/>
  <c r="U70" i="13"/>
  <c r="U69" i="13"/>
  <c r="U68" i="13"/>
  <c r="U67" i="13"/>
  <c r="U66" i="13"/>
  <c r="U65" i="13"/>
  <c r="U64" i="13"/>
  <c r="U63" i="13"/>
  <c r="U45" i="13"/>
  <c r="U43" i="13"/>
  <c r="U38" i="13"/>
  <c r="U36" i="13"/>
  <c r="Q70" i="12"/>
  <c r="Q67" i="12"/>
  <c r="Q66" i="12"/>
  <c r="Q59" i="12"/>
  <c r="Q69" i="12" s="1"/>
  <c r="Q43" i="12"/>
  <c r="Q38" i="12"/>
  <c r="Q64" i="12" s="1"/>
  <c r="Q36" i="12"/>
  <c r="Q70" i="2"/>
  <c r="Q69" i="2"/>
  <c r="Q68" i="2"/>
  <c r="Q67" i="2"/>
  <c r="Q66" i="2"/>
  <c r="Q59" i="2"/>
  <c r="Q43" i="2"/>
  <c r="Q36" i="2"/>
  <c r="Q38" i="2" s="1"/>
  <c r="P36" i="2"/>
  <c r="P38" i="2" s="1"/>
  <c r="P43" i="2"/>
  <c r="P59" i="2"/>
  <c r="P69" i="2" s="1"/>
  <c r="P66" i="2"/>
  <c r="P70" i="2"/>
  <c r="P36" i="12"/>
  <c r="P38" i="12" s="1"/>
  <c r="P43" i="12"/>
  <c r="P59" i="12"/>
  <c r="P67" i="12" s="1"/>
  <c r="P66" i="12"/>
  <c r="P70" i="12"/>
  <c r="T36" i="13"/>
  <c r="T38" i="13" s="1"/>
  <c r="T43" i="13"/>
  <c r="T59" i="13"/>
  <c r="T69" i="13" s="1"/>
  <c r="T66" i="13"/>
  <c r="T70" i="13"/>
  <c r="T36" i="14"/>
  <c r="T38" i="14" s="1"/>
  <c r="T43" i="14"/>
  <c r="T59" i="14"/>
  <c r="T69" i="14" s="1"/>
  <c r="T66" i="14"/>
  <c r="T70" i="14"/>
  <c r="Y36" i="42"/>
  <c r="Y38" i="42" s="1"/>
  <c r="Y43" i="42"/>
  <c r="Y59" i="42"/>
  <c r="Y69" i="42" s="1"/>
  <c r="Y66" i="42"/>
  <c r="Y70" i="42"/>
  <c r="Y36" i="50"/>
  <c r="Y38" i="50" s="1"/>
  <c r="Y43" i="50"/>
  <c r="Y59" i="50"/>
  <c r="Y69" i="50" s="1"/>
  <c r="Y66" i="50"/>
  <c r="Y70" i="50"/>
  <c r="Y36" i="43"/>
  <c r="Y38" i="43" s="1"/>
  <c r="Y43" i="43"/>
  <c r="Y59" i="43"/>
  <c r="Y68" i="43" s="1"/>
  <c r="Y66" i="43"/>
  <c r="Y70" i="43"/>
  <c r="P36" i="32"/>
  <c r="P38" i="32" s="1"/>
  <c r="P43" i="32"/>
  <c r="P59" i="32"/>
  <c r="P69" i="32" s="1"/>
  <c r="P66" i="32"/>
  <c r="P70" i="32"/>
  <c r="P36" i="33"/>
  <c r="P38" i="33" s="1"/>
  <c r="P43" i="33"/>
  <c r="P59" i="33"/>
  <c r="P69" i="33" s="1"/>
  <c r="P66" i="33"/>
  <c r="P70" i="33"/>
  <c r="T36" i="34"/>
  <c r="T38" i="34" s="1"/>
  <c r="T43" i="34"/>
  <c r="T59" i="34"/>
  <c r="T69" i="34" s="1"/>
  <c r="T66" i="34"/>
  <c r="T70" i="34"/>
  <c r="AL36" i="47"/>
  <c r="AL38" i="47" s="1"/>
  <c r="AL43" i="47"/>
  <c r="AL59" i="47"/>
  <c r="AL69" i="47" s="1"/>
  <c r="AL66" i="47"/>
  <c r="AL70" i="47"/>
  <c r="AL36" i="48"/>
  <c r="AL38" i="48" s="1"/>
  <c r="AL43" i="48"/>
  <c r="AL59" i="48"/>
  <c r="AL69" i="48" s="1"/>
  <c r="AL66" i="48"/>
  <c r="AL70" i="48"/>
  <c r="H36" i="51"/>
  <c r="H38" i="51" s="1"/>
  <c r="H43" i="51"/>
  <c r="H59" i="51"/>
  <c r="H69" i="51" s="1"/>
  <c r="H65" i="51"/>
  <c r="H66" i="51"/>
  <c r="H70" i="51"/>
  <c r="G36" i="51"/>
  <c r="G38" i="51" s="1"/>
  <c r="G43" i="51"/>
  <c r="G59" i="51"/>
  <c r="G69" i="51" s="1"/>
  <c r="G65" i="51"/>
  <c r="G66" i="51"/>
  <c r="G67" i="51"/>
  <c r="G70" i="51"/>
  <c r="AK36" i="48"/>
  <c r="AK38" i="48" s="1"/>
  <c r="AK43" i="48"/>
  <c r="AK59" i="48"/>
  <c r="AK68" i="48" s="1"/>
  <c r="AK66" i="48"/>
  <c r="AK70" i="48"/>
  <c r="AK36" i="47"/>
  <c r="AK38" i="47" s="1"/>
  <c r="AK43" i="47"/>
  <c r="AK59" i="47"/>
  <c r="AK68" i="47" s="1"/>
  <c r="AK66" i="47"/>
  <c r="AK70" i="47"/>
  <c r="S36" i="34"/>
  <c r="S38" i="34" s="1"/>
  <c r="S43" i="34"/>
  <c r="S59" i="34"/>
  <c r="S67" i="34" s="1"/>
  <c r="S66" i="34"/>
  <c r="S70" i="34"/>
  <c r="O36" i="33"/>
  <c r="O38" i="33" s="1"/>
  <c r="O43" i="33"/>
  <c r="O59" i="33"/>
  <c r="O68" i="33" s="1"/>
  <c r="O66" i="33"/>
  <c r="O70" i="33"/>
  <c r="O36" i="32"/>
  <c r="O38" i="32" s="1"/>
  <c r="O43" i="32"/>
  <c r="O59" i="32"/>
  <c r="O67" i="32" s="1"/>
  <c r="O66" i="32"/>
  <c r="O70" i="32"/>
  <c r="X36" i="43"/>
  <c r="X38" i="43" s="1"/>
  <c r="X43" i="43"/>
  <c r="X59" i="43"/>
  <c r="X67" i="43" s="1"/>
  <c r="X66" i="43"/>
  <c r="X70" i="43"/>
  <c r="X36" i="50"/>
  <c r="X38" i="50" s="1"/>
  <c r="X43" i="50"/>
  <c r="X59" i="50"/>
  <c r="X68" i="50" s="1"/>
  <c r="X66" i="50"/>
  <c r="X70" i="50"/>
  <c r="X36" i="42"/>
  <c r="X38" i="42" s="1"/>
  <c r="X43" i="42"/>
  <c r="X59" i="42"/>
  <c r="X68" i="42" s="1"/>
  <c r="X66" i="42"/>
  <c r="X70" i="42"/>
  <c r="S36" i="14"/>
  <c r="S38" i="14" s="1"/>
  <c r="S43" i="14"/>
  <c r="S59" i="14"/>
  <c r="S69" i="14" s="1"/>
  <c r="S66" i="14"/>
  <c r="S70" i="14"/>
  <c r="S36" i="13"/>
  <c r="S38" i="13" s="1"/>
  <c r="S43" i="13"/>
  <c r="S59" i="13"/>
  <c r="S68" i="13" s="1"/>
  <c r="S66" i="13"/>
  <c r="S70" i="13"/>
  <c r="O36" i="12"/>
  <c r="O38" i="12" s="1"/>
  <c r="O43" i="12"/>
  <c r="O59" i="12"/>
  <c r="O68" i="12" s="1"/>
  <c r="O66" i="12"/>
  <c r="O70" i="12"/>
  <c r="O36" i="2"/>
  <c r="O38" i="2" s="1"/>
  <c r="O43" i="2"/>
  <c r="O59" i="2"/>
  <c r="O68" i="2" s="1"/>
  <c r="O66" i="2"/>
  <c r="O70" i="2"/>
  <c r="K67" i="51" l="1"/>
  <c r="K68" i="51"/>
  <c r="AO67" i="48"/>
  <c r="AO68" i="48"/>
  <c r="AO69" i="48"/>
  <c r="AO67" i="47"/>
  <c r="AO68" i="47"/>
  <c r="W69" i="34"/>
  <c r="W63" i="34"/>
  <c r="S69" i="33"/>
  <c r="S68" i="33"/>
  <c r="S63" i="33"/>
  <c r="S63" i="32"/>
  <c r="AA67" i="43"/>
  <c r="AB63" i="43"/>
  <c r="AB68" i="43"/>
  <c r="AB67" i="43"/>
  <c r="AA68" i="50"/>
  <c r="AA69" i="50"/>
  <c r="AB69" i="50"/>
  <c r="AB67" i="50"/>
  <c r="AB68" i="50"/>
  <c r="W69" i="14"/>
  <c r="W67" i="14"/>
  <c r="V67" i="13"/>
  <c r="V68" i="13"/>
  <c r="Q45" i="12"/>
  <c r="Q68" i="12"/>
  <c r="J67" i="51"/>
  <c r="J68" i="51"/>
  <c r="J64" i="51"/>
  <c r="J63" i="51"/>
  <c r="AN65" i="48"/>
  <c r="AN63" i="48"/>
  <c r="AN64" i="48"/>
  <c r="AN67" i="48"/>
  <c r="AN68" i="48"/>
  <c r="AN68" i="47"/>
  <c r="AN69" i="47"/>
  <c r="AN64" i="47"/>
  <c r="V65" i="34"/>
  <c r="V63" i="34"/>
  <c r="V64" i="34"/>
  <c r="V68" i="34"/>
  <c r="V69" i="34"/>
  <c r="R67" i="33"/>
  <c r="R68" i="33"/>
  <c r="R64" i="33"/>
  <c r="R68" i="32"/>
  <c r="R69" i="32"/>
  <c r="AA68" i="43"/>
  <c r="Z63" i="43"/>
  <c r="AA65" i="43"/>
  <c r="AA63" i="43"/>
  <c r="AA64" i="50"/>
  <c r="AA64" i="42"/>
  <c r="V64" i="14"/>
  <c r="V67" i="14"/>
  <c r="V68" i="14"/>
  <c r="V64" i="13"/>
  <c r="R67" i="12"/>
  <c r="R68" i="12"/>
  <c r="R64" i="12"/>
  <c r="R65" i="12"/>
  <c r="R63" i="12"/>
  <c r="R64" i="2"/>
  <c r="R65" i="2"/>
  <c r="R63" i="2"/>
  <c r="R67" i="2"/>
  <c r="R68" i="2"/>
  <c r="U64" i="34"/>
  <c r="Q64" i="2"/>
  <c r="Q45" i="2"/>
  <c r="H68" i="51"/>
  <c r="H67" i="51"/>
  <c r="AL68" i="48"/>
  <c r="T67" i="34"/>
  <c r="P68" i="33"/>
  <c r="P67" i="33"/>
  <c r="P45" i="33"/>
  <c r="P67" i="32"/>
  <c r="P68" i="32"/>
  <c r="T68" i="14"/>
  <c r="T68" i="13"/>
  <c r="T67" i="13"/>
  <c r="T45" i="13"/>
  <c r="P68" i="2"/>
  <c r="P67" i="2"/>
  <c r="P45" i="2"/>
  <c r="P64" i="2"/>
  <c r="P69" i="12"/>
  <c r="P68" i="12"/>
  <c r="P45" i="12"/>
  <c r="P63" i="12" s="1"/>
  <c r="P64" i="12"/>
  <c r="T63" i="13"/>
  <c r="T65" i="13"/>
  <c r="T64" i="13"/>
  <c r="T45" i="14"/>
  <c r="T63" i="14" s="1"/>
  <c r="T67" i="14"/>
  <c r="T65" i="14"/>
  <c r="T64" i="14"/>
  <c r="Y68" i="42"/>
  <c r="Y67" i="42"/>
  <c r="Y45" i="42"/>
  <c r="Y64" i="42"/>
  <c r="Y68" i="50"/>
  <c r="Y67" i="50"/>
  <c r="Y45" i="50"/>
  <c r="Y63" i="50" s="1"/>
  <c r="Y65" i="50"/>
  <c r="Y64" i="50"/>
  <c r="Y69" i="43"/>
  <c r="Y67" i="43"/>
  <c r="Y45" i="43"/>
  <c r="Y65" i="43" s="1"/>
  <c r="Y64" i="43"/>
  <c r="P45" i="32"/>
  <c r="P63" i="32" s="1"/>
  <c r="P65" i="32"/>
  <c r="P64" i="32"/>
  <c r="P63" i="33"/>
  <c r="P65" i="33"/>
  <c r="P64" i="33"/>
  <c r="T68" i="34"/>
  <c r="T45" i="34"/>
  <c r="T63" i="34" s="1"/>
  <c r="T65" i="34"/>
  <c r="T64" i="34"/>
  <c r="AL68" i="47"/>
  <c r="AL67" i="47"/>
  <c r="AL45" i="47"/>
  <c r="AL65" i="47" s="1"/>
  <c r="AL64" i="47"/>
  <c r="AL67" i="48"/>
  <c r="AL45" i="48"/>
  <c r="AL63" i="48" s="1"/>
  <c r="AL65" i="48"/>
  <c r="AL64" i="48"/>
  <c r="H45" i="51"/>
  <c r="H63" i="51" s="1"/>
  <c r="H64" i="51"/>
  <c r="O69" i="33"/>
  <c r="G68" i="51"/>
  <c r="X45" i="42"/>
  <c r="AK69" i="48"/>
  <c r="O67" i="33"/>
  <c r="X67" i="50"/>
  <c r="O67" i="12"/>
  <c r="O67" i="2"/>
  <c r="G45" i="51"/>
  <c r="G63" i="51" s="1"/>
  <c r="G64" i="51"/>
  <c r="AK67" i="48"/>
  <c r="AK45" i="48"/>
  <c r="AK63" i="48" s="1"/>
  <c r="AK64" i="48"/>
  <c r="AK67" i="47"/>
  <c r="AK45" i="47"/>
  <c r="AK64" i="47"/>
  <c r="AK69" i="47"/>
  <c r="S45" i="34"/>
  <c r="S64" i="34"/>
  <c r="S69" i="34"/>
  <c r="S68" i="34"/>
  <c r="O45" i="33"/>
  <c r="O65" i="33" s="1"/>
  <c r="O64" i="33"/>
  <c r="O64" i="32"/>
  <c r="O45" i="32"/>
  <c r="O69" i="32"/>
  <c r="O68" i="32"/>
  <c r="X45" i="43"/>
  <c r="X64" i="43"/>
  <c r="X68" i="43"/>
  <c r="X69" i="43"/>
  <c r="X64" i="50"/>
  <c r="X45" i="50"/>
  <c r="X69" i="50"/>
  <c r="X67" i="42"/>
  <c r="X63" i="42"/>
  <c r="X65" i="42"/>
  <c r="X64" i="42"/>
  <c r="X69" i="42"/>
  <c r="S68" i="14"/>
  <c r="S67" i="14"/>
  <c r="S45" i="14"/>
  <c r="S64" i="14"/>
  <c r="S67" i="13"/>
  <c r="S45" i="13"/>
  <c r="S64" i="13"/>
  <c r="S69" i="13"/>
  <c r="O45" i="12"/>
  <c r="O64" i="12"/>
  <c r="O69" i="12"/>
  <c r="O45" i="2"/>
  <c r="O63" i="2" s="1"/>
  <c r="O65" i="2"/>
  <c r="O64" i="2"/>
  <c r="O69" i="2"/>
  <c r="D65" i="51"/>
  <c r="E65" i="51"/>
  <c r="F65" i="51"/>
  <c r="Q65" i="12" l="1"/>
  <c r="Q63" i="12"/>
  <c r="AN65" i="47"/>
  <c r="AN63" i="47"/>
  <c r="R63" i="33"/>
  <c r="R65" i="33"/>
  <c r="R65" i="32"/>
  <c r="R63" i="32"/>
  <c r="AA65" i="50"/>
  <c r="AA63" i="50"/>
  <c r="AA65" i="42"/>
  <c r="AA63" i="42"/>
  <c r="V65" i="14"/>
  <c r="V63" i="14"/>
  <c r="V65" i="13"/>
  <c r="V63" i="13"/>
  <c r="U63" i="34"/>
  <c r="U65" i="34"/>
  <c r="Q65" i="2"/>
  <c r="Q63" i="2"/>
  <c r="AL63" i="47"/>
  <c r="P65" i="12"/>
  <c r="P65" i="2"/>
  <c r="P63" i="2"/>
  <c r="Y65" i="42"/>
  <c r="Y63" i="42"/>
  <c r="Y63" i="43"/>
  <c r="AK65" i="48"/>
  <c r="AK63" i="47"/>
  <c r="AK65" i="47"/>
  <c r="S63" i="34"/>
  <c r="S65" i="34"/>
  <c r="O63" i="33"/>
  <c r="O63" i="32"/>
  <c r="O65" i="32"/>
  <c r="X63" i="43"/>
  <c r="X65" i="43"/>
  <c r="X63" i="50"/>
  <c r="X65" i="50"/>
  <c r="S65" i="14"/>
  <c r="S63" i="14"/>
  <c r="S63" i="13"/>
  <c r="S65" i="13"/>
  <c r="O63" i="12"/>
  <c r="O65" i="12"/>
  <c r="F70" i="51"/>
  <c r="F66" i="51"/>
  <c r="F59" i="51"/>
  <c r="F68" i="51" s="1"/>
  <c r="F43" i="51"/>
  <c r="F36" i="51"/>
  <c r="F38" i="51" s="1"/>
  <c r="AJ70" i="48"/>
  <c r="AJ66" i="48"/>
  <c r="AJ59" i="48"/>
  <c r="AJ69" i="48" s="1"/>
  <c r="AJ43" i="48"/>
  <c r="AJ36" i="48"/>
  <c r="AJ38" i="48" s="1"/>
  <c r="AJ70" i="47"/>
  <c r="AJ66" i="47"/>
  <c r="AJ59" i="47"/>
  <c r="AJ68" i="47" s="1"/>
  <c r="AJ43" i="47"/>
  <c r="AJ36" i="47"/>
  <c r="AJ38" i="47" s="1"/>
  <c r="R70" i="34"/>
  <c r="R66" i="34"/>
  <c r="R59" i="34"/>
  <c r="R69" i="34" s="1"/>
  <c r="R43" i="34"/>
  <c r="R36" i="34"/>
  <c r="R38" i="34" s="1"/>
  <c r="N70" i="33"/>
  <c r="N66" i="33"/>
  <c r="N59" i="33"/>
  <c r="N68" i="33" s="1"/>
  <c r="N43" i="33"/>
  <c r="N36" i="33"/>
  <c r="N38" i="33" s="1"/>
  <c r="N70" i="32"/>
  <c r="N66" i="32"/>
  <c r="N59" i="32"/>
  <c r="N69" i="32" s="1"/>
  <c r="N43" i="32"/>
  <c r="N36" i="32"/>
  <c r="N38" i="32" s="1"/>
  <c r="W70" i="43"/>
  <c r="W66" i="43"/>
  <c r="W59" i="43"/>
  <c r="W68" i="43" s="1"/>
  <c r="W43" i="43"/>
  <c r="W36" i="43"/>
  <c r="W38" i="43" s="1"/>
  <c r="W70" i="50"/>
  <c r="W66" i="50"/>
  <c r="W59" i="50"/>
  <c r="W69" i="50" s="1"/>
  <c r="W43" i="50"/>
  <c r="W36" i="50"/>
  <c r="W38" i="50" s="1"/>
  <c r="W70" i="42"/>
  <c r="W66" i="42"/>
  <c r="W59" i="42"/>
  <c r="W68" i="42" s="1"/>
  <c r="W43" i="42"/>
  <c r="W36" i="42"/>
  <c r="W38" i="42" s="1"/>
  <c r="R70" i="14"/>
  <c r="R66" i="14"/>
  <c r="R59" i="14"/>
  <c r="R68" i="14" s="1"/>
  <c r="R43" i="14"/>
  <c r="R36" i="14"/>
  <c r="R38" i="14" s="1"/>
  <c r="R64" i="14" s="1"/>
  <c r="R70" i="13"/>
  <c r="R66" i="13"/>
  <c r="R59" i="13"/>
  <c r="R68" i="13" s="1"/>
  <c r="R43" i="13"/>
  <c r="R36" i="13"/>
  <c r="R38" i="13" s="1"/>
  <c r="N70" i="12"/>
  <c r="N66" i="12"/>
  <c r="N59" i="12"/>
  <c r="N68" i="12" s="1"/>
  <c r="N43" i="12"/>
  <c r="N36" i="12"/>
  <c r="N38" i="12" s="1"/>
  <c r="N70" i="2"/>
  <c r="N66" i="2"/>
  <c r="N59" i="2"/>
  <c r="N68" i="2" s="1"/>
  <c r="N43" i="2"/>
  <c r="N36" i="2"/>
  <c r="N38" i="2" s="1"/>
  <c r="F69" i="51" l="1"/>
  <c r="AJ69" i="47"/>
  <c r="N69" i="2"/>
  <c r="F64" i="51"/>
  <c r="F45" i="51"/>
  <c r="F63" i="51" s="1"/>
  <c r="F67" i="51"/>
  <c r="AJ45" i="48"/>
  <c r="AJ64" i="48"/>
  <c r="AJ68" i="48"/>
  <c r="AJ67" i="48"/>
  <c r="AJ67" i="47"/>
  <c r="AJ45" i="47"/>
  <c r="AJ65" i="47" s="1"/>
  <c r="AJ64" i="47"/>
  <c r="R45" i="34"/>
  <c r="R64" i="34"/>
  <c r="R67" i="34"/>
  <c r="R68" i="34"/>
  <c r="N64" i="33"/>
  <c r="N45" i="33"/>
  <c r="N69" i="33"/>
  <c r="N67" i="33"/>
  <c r="N45" i="32"/>
  <c r="N64" i="32"/>
  <c r="N67" i="32"/>
  <c r="N68" i="32"/>
  <c r="W67" i="43"/>
  <c r="W69" i="43"/>
  <c r="W45" i="43"/>
  <c r="W63" i="43" s="1"/>
  <c r="W64" i="43"/>
  <c r="W45" i="50"/>
  <c r="W64" i="50"/>
  <c r="W67" i="50"/>
  <c r="W68" i="50"/>
  <c r="W69" i="42"/>
  <c r="W45" i="42"/>
  <c r="W64" i="42"/>
  <c r="W67" i="42"/>
  <c r="R67" i="14"/>
  <c r="R69" i="14"/>
  <c r="R45" i="14"/>
  <c r="R64" i="13"/>
  <c r="R45" i="13"/>
  <c r="R67" i="13"/>
  <c r="R69" i="13"/>
  <c r="N69" i="12"/>
  <c r="N45" i="12"/>
  <c r="N64" i="12"/>
  <c r="N67" i="12"/>
  <c r="N67" i="2"/>
  <c r="N45" i="2"/>
  <c r="N63" i="2" s="1"/>
  <c r="N64" i="2"/>
  <c r="N65" i="2" l="1"/>
  <c r="AJ65" i="48"/>
  <c r="AJ63" i="48"/>
  <c r="AJ63" i="47"/>
  <c r="R65" i="34"/>
  <c r="R63" i="34"/>
  <c r="N65" i="33"/>
  <c r="N63" i="33"/>
  <c r="N63" i="32"/>
  <c r="N65" i="32"/>
  <c r="W65" i="43"/>
  <c r="W65" i="50"/>
  <c r="W63" i="50"/>
  <c r="W65" i="42"/>
  <c r="W63" i="42"/>
  <c r="R65" i="14"/>
  <c r="R63" i="14"/>
  <c r="R65" i="13"/>
  <c r="R63" i="13"/>
  <c r="N65" i="12"/>
  <c r="N63" i="12"/>
  <c r="E36" i="51" l="1"/>
  <c r="E38" i="51" s="1"/>
  <c r="E43" i="51"/>
  <c r="E59" i="51"/>
  <c r="E67" i="51" s="1"/>
  <c r="E66" i="51"/>
  <c r="E70" i="51"/>
  <c r="AI36" i="48"/>
  <c r="AI38" i="48" s="1"/>
  <c r="AI43" i="48"/>
  <c r="AI59" i="48"/>
  <c r="AI69" i="48" s="1"/>
  <c r="AI66" i="48"/>
  <c r="AI70" i="48"/>
  <c r="AI36" i="47"/>
  <c r="AI38" i="47" s="1"/>
  <c r="AI43" i="47"/>
  <c r="AI59" i="47"/>
  <c r="AI68" i="47" s="1"/>
  <c r="AI66" i="47"/>
  <c r="AI70" i="47"/>
  <c r="Q36" i="34"/>
  <c r="Q38" i="34" s="1"/>
  <c r="Q43" i="34"/>
  <c r="Q59" i="34"/>
  <c r="Q67" i="34" s="1"/>
  <c r="Q66" i="34"/>
  <c r="Q70" i="34"/>
  <c r="M36" i="33"/>
  <c r="M38" i="33" s="1"/>
  <c r="M43" i="33"/>
  <c r="M59" i="33"/>
  <c r="M69" i="33" s="1"/>
  <c r="M66" i="33"/>
  <c r="M70" i="33"/>
  <c r="M36" i="32"/>
  <c r="M38" i="32" s="1"/>
  <c r="M43" i="32"/>
  <c r="M59" i="32"/>
  <c r="M67" i="32" s="1"/>
  <c r="M66" i="32"/>
  <c r="M70" i="32"/>
  <c r="V36" i="43"/>
  <c r="V38" i="43" s="1"/>
  <c r="V43" i="43"/>
  <c r="V59" i="43"/>
  <c r="V68" i="43" s="1"/>
  <c r="V66" i="43"/>
  <c r="V70" i="43"/>
  <c r="V36" i="50"/>
  <c r="V38" i="50" s="1"/>
  <c r="V43" i="50"/>
  <c r="V59" i="50"/>
  <c r="V68" i="50" s="1"/>
  <c r="V66" i="50"/>
  <c r="V70" i="50"/>
  <c r="AI69" i="47" l="1"/>
  <c r="E68" i="51"/>
  <c r="E64" i="51"/>
  <c r="E45" i="51"/>
  <c r="E63" i="51" s="1"/>
  <c r="E69" i="51"/>
  <c r="AI64" i="48"/>
  <c r="AI45" i="48"/>
  <c r="AI63" i="48" s="1"/>
  <c r="AI68" i="48"/>
  <c r="AI67" i="48"/>
  <c r="AI45" i="47"/>
  <c r="AI63" i="47" s="1"/>
  <c r="AI67" i="47"/>
  <c r="AI64" i="47"/>
  <c r="Q69" i="34"/>
  <c r="Q68" i="34"/>
  <c r="Q45" i="34"/>
  <c r="Q63" i="34" s="1"/>
  <c r="Q64" i="34"/>
  <c r="M68" i="33"/>
  <c r="M67" i="33"/>
  <c r="M45" i="33"/>
  <c r="M64" i="33"/>
  <c r="M69" i="32"/>
  <c r="M68" i="32"/>
  <c r="M45" i="32"/>
  <c r="M63" i="32" s="1"/>
  <c r="M64" i="32"/>
  <c r="V45" i="43"/>
  <c r="V63" i="43" s="1"/>
  <c r="V67" i="43"/>
  <c r="V64" i="43"/>
  <c r="V69" i="43"/>
  <c r="V67" i="50"/>
  <c r="V64" i="50"/>
  <c r="V45" i="50"/>
  <c r="V69" i="50"/>
  <c r="AI65" i="47" l="1"/>
  <c r="V65" i="43"/>
  <c r="M65" i="32"/>
  <c r="Q65" i="34"/>
  <c r="AI65" i="48"/>
  <c r="M63" i="33"/>
  <c r="M65" i="33"/>
  <c r="V63" i="50"/>
  <c r="V65" i="50"/>
  <c r="V36" i="42" l="1"/>
  <c r="V38" i="42" s="1"/>
  <c r="V43" i="42"/>
  <c r="V59" i="42"/>
  <c r="V68" i="42" s="1"/>
  <c r="V66" i="42"/>
  <c r="V70" i="42"/>
  <c r="Q36" i="14"/>
  <c r="Q38" i="14" s="1"/>
  <c r="Q43" i="14"/>
  <c r="Q59" i="14"/>
  <c r="Q67" i="14" s="1"/>
  <c r="Q66" i="14"/>
  <c r="Q70" i="14"/>
  <c r="Q36" i="13"/>
  <c r="Q38" i="13" s="1"/>
  <c r="Q43" i="13"/>
  <c r="Q59" i="13"/>
  <c r="Q68" i="13" s="1"/>
  <c r="Q66" i="13"/>
  <c r="Q69" i="13"/>
  <c r="Q70" i="13"/>
  <c r="M36" i="12"/>
  <c r="M38" i="12" s="1"/>
  <c r="M43" i="12"/>
  <c r="M59" i="12"/>
  <c r="M67" i="12" s="1"/>
  <c r="M66" i="12"/>
  <c r="M70" i="12"/>
  <c r="M36" i="2"/>
  <c r="M38" i="2" s="1"/>
  <c r="M43" i="2"/>
  <c r="M59" i="2"/>
  <c r="M67" i="2" s="1"/>
  <c r="M66" i="2"/>
  <c r="M70" i="2"/>
  <c r="V67" i="42" l="1"/>
  <c r="V45" i="42"/>
  <c r="V63" i="42" s="1"/>
  <c r="V64" i="42"/>
  <c r="V69" i="42"/>
  <c r="Q45" i="14"/>
  <c r="Q64" i="14"/>
  <c r="Q68" i="14"/>
  <c r="Q69" i="14"/>
  <c r="Q67" i="13"/>
  <c r="Q45" i="13"/>
  <c r="Q63" i="13" s="1"/>
  <c r="Q65" i="13"/>
  <c r="Q64" i="13"/>
  <c r="M64" i="12"/>
  <c r="M45" i="12"/>
  <c r="M69" i="12"/>
  <c r="M68" i="12"/>
  <c r="M45" i="2"/>
  <c r="M64" i="2"/>
  <c r="M69" i="2"/>
  <c r="M68" i="2"/>
  <c r="D36" i="51"/>
  <c r="D38" i="51" s="1"/>
  <c r="D43" i="51"/>
  <c r="D59" i="51"/>
  <c r="D67" i="51" s="1"/>
  <c r="D66" i="51"/>
  <c r="D70" i="51"/>
  <c r="AH36" i="48"/>
  <c r="AH38" i="48" s="1"/>
  <c r="AH43" i="48"/>
  <c r="AH59" i="48"/>
  <c r="AH69" i="48" s="1"/>
  <c r="AH66" i="48"/>
  <c r="AH70" i="48"/>
  <c r="AH36" i="47"/>
  <c r="AH38" i="47" s="1"/>
  <c r="AH64" i="47" s="1"/>
  <c r="AH43" i="47"/>
  <c r="AH59" i="47"/>
  <c r="AH68" i="47" s="1"/>
  <c r="AH66" i="47"/>
  <c r="AH70" i="47"/>
  <c r="P36" i="34"/>
  <c r="P38" i="34" s="1"/>
  <c r="P64" i="34" s="1"/>
  <c r="P43" i="34"/>
  <c r="P59" i="34"/>
  <c r="P68" i="34" s="1"/>
  <c r="P66" i="34"/>
  <c r="P70" i="34"/>
  <c r="L36" i="33"/>
  <c r="L38" i="33" s="1"/>
  <c r="L43" i="33"/>
  <c r="L59" i="33"/>
  <c r="L67" i="33" s="1"/>
  <c r="L66" i="33"/>
  <c r="L70" i="33"/>
  <c r="L36" i="32"/>
  <c r="L38" i="32" s="1"/>
  <c r="L43" i="32"/>
  <c r="L59" i="32"/>
  <c r="L68" i="32" s="1"/>
  <c r="L66" i="32"/>
  <c r="L70" i="32"/>
  <c r="U36" i="43"/>
  <c r="U38" i="43" s="1"/>
  <c r="U43" i="43"/>
  <c r="U59" i="43"/>
  <c r="U67" i="43" s="1"/>
  <c r="U66" i="43"/>
  <c r="U70" i="43"/>
  <c r="V65" i="42" l="1"/>
  <c r="Q65" i="14"/>
  <c r="Q63" i="14"/>
  <c r="M65" i="12"/>
  <c r="M63" i="12"/>
  <c r="M63" i="2"/>
  <c r="M65" i="2"/>
  <c r="AH45" i="48"/>
  <c r="AH63" i="48" s="1"/>
  <c r="AH64" i="48"/>
  <c r="AH68" i="48"/>
  <c r="D68" i="51"/>
  <c r="D69" i="51"/>
  <c r="L69" i="33"/>
  <c r="L69" i="32"/>
  <c r="L67" i="32"/>
  <c r="L64" i="32"/>
  <c r="L45" i="32"/>
  <c r="L63" i="32" s="1"/>
  <c r="D45" i="51"/>
  <c r="D63" i="51" s="1"/>
  <c r="D64" i="51"/>
  <c r="AH67" i="48"/>
  <c r="AH67" i="47"/>
  <c r="AH69" i="47"/>
  <c r="AH45" i="47"/>
  <c r="P69" i="34"/>
  <c r="P67" i="34"/>
  <c r="P45" i="34"/>
  <c r="L68" i="33"/>
  <c r="L64" i="33"/>
  <c r="L45" i="33"/>
  <c r="U64" i="43"/>
  <c r="U45" i="43"/>
  <c r="U69" i="43"/>
  <c r="U68" i="43"/>
  <c r="U36" i="50"/>
  <c r="U38" i="50" s="1"/>
  <c r="U64" i="50" s="1"/>
  <c r="U43" i="50"/>
  <c r="U59" i="50"/>
  <c r="U68" i="50" s="1"/>
  <c r="U66" i="50"/>
  <c r="U69" i="50"/>
  <c r="U70" i="50"/>
  <c r="U36" i="42"/>
  <c r="U38" i="42" s="1"/>
  <c r="U64" i="42" s="1"/>
  <c r="U43" i="42"/>
  <c r="U59" i="42"/>
  <c r="U67" i="42" s="1"/>
  <c r="U66" i="42"/>
  <c r="U70" i="42"/>
  <c r="P36" i="14"/>
  <c r="P38" i="14" s="1"/>
  <c r="P43" i="14"/>
  <c r="P59" i="14"/>
  <c r="P67" i="14" s="1"/>
  <c r="P66" i="14"/>
  <c r="P70" i="14"/>
  <c r="P36" i="13"/>
  <c r="P38" i="13" s="1"/>
  <c r="P64" i="13" s="1"/>
  <c r="P43" i="13"/>
  <c r="P59" i="13"/>
  <c r="P68" i="13" s="1"/>
  <c r="P66" i="13"/>
  <c r="P70" i="13"/>
  <c r="L36" i="12"/>
  <c r="L38" i="12" s="1"/>
  <c r="L64" i="12" s="1"/>
  <c r="L43" i="12"/>
  <c r="L59" i="12"/>
  <c r="L68" i="12" s="1"/>
  <c r="L66" i="12"/>
  <c r="L70" i="12"/>
  <c r="L36" i="2"/>
  <c r="L38" i="2" s="1"/>
  <c r="L64" i="2" s="1"/>
  <c r="L43" i="2"/>
  <c r="L59" i="2"/>
  <c r="L68" i="2" s="1"/>
  <c r="L66" i="2"/>
  <c r="L70" i="2"/>
  <c r="L65" i="32" l="1"/>
  <c r="AH65" i="48"/>
  <c r="P69" i="14"/>
  <c r="U67" i="50"/>
  <c r="P45" i="14"/>
  <c r="P65" i="14" s="1"/>
  <c r="P69" i="13"/>
  <c r="P67" i="13"/>
  <c r="L67" i="2"/>
  <c r="L69" i="2"/>
  <c r="L45" i="2"/>
  <c r="L63" i="2" s="1"/>
  <c r="AH65" i="47"/>
  <c r="AH63" i="47"/>
  <c r="P63" i="34"/>
  <c r="P65" i="34"/>
  <c r="L63" i="33"/>
  <c r="L65" i="33"/>
  <c r="U63" i="43"/>
  <c r="U65" i="43"/>
  <c r="U45" i="50"/>
  <c r="U68" i="42"/>
  <c r="U69" i="42"/>
  <c r="U45" i="42"/>
  <c r="P68" i="14"/>
  <c r="P64" i="14"/>
  <c r="P45" i="13"/>
  <c r="L67" i="12"/>
  <c r="L69" i="12"/>
  <c r="L45" i="12"/>
  <c r="P63" i="14" l="1"/>
  <c r="L65" i="2"/>
  <c r="U63" i="50"/>
  <c r="U65" i="50"/>
  <c r="U63" i="42"/>
  <c r="U65" i="42"/>
  <c r="P63" i="13"/>
  <c r="P65" i="13"/>
  <c r="L65" i="12"/>
  <c r="L63" i="12"/>
  <c r="C66" i="51"/>
  <c r="C70" i="51"/>
  <c r="C59" i="51"/>
  <c r="C67" i="51" s="1"/>
  <c r="C36" i="51"/>
  <c r="C38" i="51" s="1"/>
  <c r="C64" i="51" s="1"/>
  <c r="C43" i="51"/>
  <c r="AG59" i="48"/>
  <c r="AG67" i="48" s="1"/>
  <c r="AG66" i="48"/>
  <c r="AG70" i="48"/>
  <c r="AG36" i="48"/>
  <c r="AG38" i="48" s="1"/>
  <c r="AG64" i="48" s="1"/>
  <c r="AG43" i="48"/>
  <c r="AG66" i="47"/>
  <c r="AG70" i="47"/>
  <c r="AG59" i="47"/>
  <c r="AG69" i="47" s="1"/>
  <c r="AG36" i="47"/>
  <c r="AG38" i="47" s="1"/>
  <c r="AG64" i="47" s="1"/>
  <c r="AG43" i="47"/>
  <c r="O66" i="34"/>
  <c r="O70" i="34"/>
  <c r="O59" i="34"/>
  <c r="O68" i="34" s="1"/>
  <c r="O36" i="34"/>
  <c r="O38" i="34" s="1"/>
  <c r="O64" i="34" s="1"/>
  <c r="O43" i="34"/>
  <c r="K66" i="33"/>
  <c r="K70" i="33"/>
  <c r="K59" i="33"/>
  <c r="K36" i="33"/>
  <c r="K38" i="33" s="1"/>
  <c r="K64" i="33" s="1"/>
  <c r="K43" i="33"/>
  <c r="K66" i="32"/>
  <c r="K70" i="32"/>
  <c r="K59" i="32"/>
  <c r="K68" i="32" s="1"/>
  <c r="K36" i="32"/>
  <c r="K38" i="32" s="1"/>
  <c r="K64" i="32" s="1"/>
  <c r="K43" i="32"/>
  <c r="T66" i="43"/>
  <c r="T70" i="43"/>
  <c r="T59" i="43"/>
  <c r="T68" i="43" s="1"/>
  <c r="T36" i="43"/>
  <c r="T38" i="43" s="1"/>
  <c r="T64" i="43" s="1"/>
  <c r="T43" i="43"/>
  <c r="T66" i="50"/>
  <c r="T70" i="50"/>
  <c r="T59" i="50"/>
  <c r="T69" i="50" s="1"/>
  <c r="T36" i="50"/>
  <c r="T38" i="50" s="1"/>
  <c r="T64" i="50" s="1"/>
  <c r="T43" i="50"/>
  <c r="T66" i="42"/>
  <c r="T70" i="42"/>
  <c r="T59" i="42"/>
  <c r="T36" i="42"/>
  <c r="T38" i="42" s="1"/>
  <c r="T43" i="42"/>
  <c r="O66" i="14"/>
  <c r="O70" i="14"/>
  <c r="O59" i="14"/>
  <c r="O68" i="14" s="1"/>
  <c r="O36" i="14"/>
  <c r="O38" i="14" s="1"/>
  <c r="O64" i="14" s="1"/>
  <c r="O43" i="14"/>
  <c r="O66" i="13"/>
  <c r="O70" i="13"/>
  <c r="O59" i="13"/>
  <c r="O69" i="13" s="1"/>
  <c r="O36" i="13"/>
  <c r="O38" i="13" s="1"/>
  <c r="O64" i="13" s="1"/>
  <c r="O43" i="13"/>
  <c r="K66" i="12"/>
  <c r="K70" i="12"/>
  <c r="K59" i="12"/>
  <c r="K36" i="12"/>
  <c r="K38" i="12" s="1"/>
  <c r="K64" i="12" s="1"/>
  <c r="K43" i="12"/>
  <c r="AG68" i="47" l="1"/>
  <c r="O69" i="14"/>
  <c r="C69" i="51"/>
  <c r="AG67" i="47"/>
  <c r="T45" i="42"/>
  <c r="T65" i="42" s="1"/>
  <c r="C68" i="51"/>
  <c r="T64" i="42"/>
  <c r="C45" i="51"/>
  <c r="AG68" i="48"/>
  <c r="AG69" i="48"/>
  <c r="AG45" i="48"/>
  <c r="AG65" i="48" s="1"/>
  <c r="AG45" i="47"/>
  <c r="AG65" i="47" s="1"/>
  <c r="O67" i="34"/>
  <c r="O69" i="34"/>
  <c r="O45" i="34"/>
  <c r="O65" i="34" s="1"/>
  <c r="K69" i="33"/>
  <c r="K68" i="33"/>
  <c r="K67" i="33"/>
  <c r="K45" i="33"/>
  <c r="K65" i="33" s="1"/>
  <c r="K67" i="32"/>
  <c r="K69" i="32"/>
  <c r="K45" i="32"/>
  <c r="K65" i="32" s="1"/>
  <c r="T67" i="43"/>
  <c r="T69" i="43"/>
  <c r="T45" i="43"/>
  <c r="T65" i="43" s="1"/>
  <c r="T68" i="50"/>
  <c r="T67" i="50"/>
  <c r="T45" i="50"/>
  <c r="T65" i="50" s="1"/>
  <c r="T69" i="42"/>
  <c r="T68" i="42"/>
  <c r="T67" i="42"/>
  <c r="O67" i="14"/>
  <c r="O45" i="14"/>
  <c r="O65" i="14" s="1"/>
  <c r="O68" i="13"/>
  <c r="O67" i="13"/>
  <c r="O45" i="13"/>
  <c r="O65" i="13" s="1"/>
  <c r="K69" i="12"/>
  <c r="K68" i="12"/>
  <c r="K67" i="12"/>
  <c r="K45" i="12"/>
  <c r="K65" i="12" s="1"/>
  <c r="K66" i="2"/>
  <c r="K70" i="2"/>
  <c r="K59" i="2"/>
  <c r="K43" i="2"/>
  <c r="K36" i="2"/>
  <c r="K38" i="2" s="1"/>
  <c r="K64" i="2" s="1"/>
  <c r="T63" i="42" l="1"/>
  <c r="O63" i="14"/>
  <c r="AG63" i="47"/>
  <c r="C65" i="51"/>
  <c r="C63" i="51"/>
  <c r="K63" i="12"/>
  <c r="O63" i="13"/>
  <c r="T63" i="50"/>
  <c r="K63" i="33"/>
  <c r="AG63" i="48"/>
  <c r="T63" i="43"/>
  <c r="K63" i="32"/>
  <c r="O63" i="34"/>
  <c r="K69" i="2"/>
  <c r="K68" i="2"/>
  <c r="K67" i="2"/>
  <c r="K45" i="2"/>
  <c r="K65" i="2" s="1"/>
  <c r="K63" i="2" l="1"/>
  <c r="B70" i="51"/>
  <c r="B66" i="51"/>
  <c r="B59" i="51"/>
  <c r="B69" i="51" s="1"/>
  <c r="B43" i="51"/>
  <c r="B36" i="51"/>
  <c r="B38" i="51" s="1"/>
  <c r="AF70" i="48"/>
  <c r="AF66" i="48"/>
  <c r="AF59" i="48"/>
  <c r="AF68" i="48" s="1"/>
  <c r="AF43" i="48"/>
  <c r="AF36" i="48"/>
  <c r="AF38" i="48" s="1"/>
  <c r="AF64" i="48" s="1"/>
  <c r="AF70" i="47"/>
  <c r="AF66" i="47"/>
  <c r="AF59" i="47"/>
  <c r="AF43" i="47"/>
  <c r="AF36" i="47"/>
  <c r="AF38" i="47" s="1"/>
  <c r="N70" i="34"/>
  <c r="N66" i="34"/>
  <c r="N59" i="34"/>
  <c r="N69" i="34" s="1"/>
  <c r="N43" i="34"/>
  <c r="N36" i="34"/>
  <c r="N38" i="34" s="1"/>
  <c r="J70" i="33"/>
  <c r="J66" i="33"/>
  <c r="J59" i="33"/>
  <c r="J69" i="33" s="1"/>
  <c r="J43" i="33"/>
  <c r="J36" i="33"/>
  <c r="J38" i="33" s="1"/>
  <c r="J70" i="32"/>
  <c r="J66" i="32"/>
  <c r="J59" i="32"/>
  <c r="J69" i="32" s="1"/>
  <c r="J43" i="32"/>
  <c r="J36" i="32"/>
  <c r="J38" i="32" s="1"/>
  <c r="S70" i="43"/>
  <c r="S66" i="43"/>
  <c r="S59" i="43"/>
  <c r="S68" i="43" s="1"/>
  <c r="S43" i="43"/>
  <c r="S36" i="43"/>
  <c r="S38" i="43" s="1"/>
  <c r="S70" i="50"/>
  <c r="S66" i="50"/>
  <c r="S59" i="50"/>
  <c r="S69" i="50" s="1"/>
  <c r="S43" i="50"/>
  <c r="S36" i="50"/>
  <c r="S38" i="50" s="1"/>
  <c r="S70" i="42"/>
  <c r="S66" i="42"/>
  <c r="S59" i="42"/>
  <c r="S69" i="42" s="1"/>
  <c r="S43" i="42"/>
  <c r="S36" i="42"/>
  <c r="S38" i="42" s="1"/>
  <c r="N70" i="14"/>
  <c r="N66" i="14"/>
  <c r="N59" i="14"/>
  <c r="N69" i="14" s="1"/>
  <c r="N43" i="14"/>
  <c r="N36" i="14"/>
  <c r="N38" i="14" s="1"/>
  <c r="N70" i="13"/>
  <c r="N66" i="13"/>
  <c r="N59" i="13"/>
  <c r="N69" i="13" s="1"/>
  <c r="N43" i="13"/>
  <c r="N36" i="13"/>
  <c r="N38" i="13" s="1"/>
  <c r="J70" i="12"/>
  <c r="J66" i="12"/>
  <c r="J59" i="12"/>
  <c r="J69" i="12" s="1"/>
  <c r="J43" i="12"/>
  <c r="J36" i="12"/>
  <c r="J38" i="12" s="1"/>
  <c r="J70" i="2"/>
  <c r="J66" i="2"/>
  <c r="J59" i="2"/>
  <c r="J69" i="2" s="1"/>
  <c r="J43" i="2"/>
  <c r="J36" i="2"/>
  <c r="J38" i="2" s="1"/>
  <c r="AF69" i="47" l="1"/>
  <c r="AF67" i="47"/>
  <c r="N45" i="13"/>
  <c r="N65" i="13" s="1"/>
  <c r="B67" i="51"/>
  <c r="B45" i="51"/>
  <c r="B64" i="51"/>
  <c r="B68" i="51"/>
  <c r="AF67" i="48"/>
  <c r="AF69" i="48"/>
  <c r="AF45" i="48"/>
  <c r="AF65" i="48" s="1"/>
  <c r="AF68" i="47"/>
  <c r="AF45" i="47"/>
  <c r="AF65" i="47" s="1"/>
  <c r="AF64" i="47"/>
  <c r="N45" i="34"/>
  <c r="N64" i="34"/>
  <c r="N67" i="34"/>
  <c r="N68" i="34"/>
  <c r="J45" i="33"/>
  <c r="J64" i="33"/>
  <c r="J67" i="33"/>
  <c r="J68" i="33"/>
  <c r="J45" i="32"/>
  <c r="J64" i="32"/>
  <c r="J67" i="32"/>
  <c r="J68" i="32"/>
  <c r="S69" i="43"/>
  <c r="S64" i="43"/>
  <c r="S45" i="43"/>
  <c r="S67" i="43"/>
  <c r="S45" i="50"/>
  <c r="S63" i="50" s="1"/>
  <c r="S67" i="50"/>
  <c r="S68" i="50"/>
  <c r="S64" i="50"/>
  <c r="S67" i="42"/>
  <c r="S45" i="42"/>
  <c r="S68" i="42"/>
  <c r="S64" i="42"/>
  <c r="N45" i="14"/>
  <c r="N64" i="14"/>
  <c r="N67" i="14"/>
  <c r="N68" i="14"/>
  <c r="N67" i="13"/>
  <c r="N68" i="13"/>
  <c r="N64" i="13"/>
  <c r="J45" i="12"/>
  <c r="J64" i="12"/>
  <c r="J67" i="12"/>
  <c r="J68" i="12"/>
  <c r="J67" i="2"/>
  <c r="J68" i="2"/>
  <c r="J45" i="2"/>
  <c r="J65" i="2" s="1"/>
  <c r="J64" i="2"/>
  <c r="AE70" i="48"/>
  <c r="AE66" i="48"/>
  <c r="AE59" i="48"/>
  <c r="AE69" i="48" s="1"/>
  <c r="AE43" i="48"/>
  <c r="AE36" i="48"/>
  <c r="AE38" i="48" s="1"/>
  <c r="AE70" i="47"/>
  <c r="AE66" i="47"/>
  <c r="AE59" i="47"/>
  <c r="AE68" i="47" s="1"/>
  <c r="AE43" i="47"/>
  <c r="AE36" i="47"/>
  <c r="AE38" i="47" s="1"/>
  <c r="AE45" i="47" s="1"/>
  <c r="AE65" i="47" s="1"/>
  <c r="M70" i="34"/>
  <c r="M66" i="34"/>
  <c r="M59" i="34"/>
  <c r="M69" i="34" s="1"/>
  <c r="M43" i="34"/>
  <c r="M36" i="34"/>
  <c r="M38" i="34" s="1"/>
  <c r="N63" i="13" l="1"/>
  <c r="S65" i="50"/>
  <c r="AF63" i="47"/>
  <c r="AE69" i="47"/>
  <c r="AE67" i="47"/>
  <c r="S63" i="42"/>
  <c r="S65" i="42"/>
  <c r="J63" i="2"/>
  <c r="B65" i="51"/>
  <c r="B63" i="51"/>
  <c r="AF63" i="48"/>
  <c r="N65" i="34"/>
  <c r="N63" i="34"/>
  <c r="J65" i="33"/>
  <c r="J63" i="33"/>
  <c r="J65" i="32"/>
  <c r="J63" i="32"/>
  <c r="S63" i="43"/>
  <c r="S65" i="43"/>
  <c r="N65" i="14"/>
  <c r="N63" i="14"/>
  <c r="J65" i="12"/>
  <c r="J63" i="12"/>
  <c r="M68" i="34"/>
  <c r="M67" i="34"/>
  <c r="M45" i="34"/>
  <c r="M63" i="34" s="1"/>
  <c r="AE45" i="48"/>
  <c r="AE64" i="48"/>
  <c r="AE67" i="48"/>
  <c r="AE68" i="48"/>
  <c r="AE63" i="47"/>
  <c r="AE64" i="47"/>
  <c r="M64" i="34"/>
  <c r="I70" i="33"/>
  <c r="I66" i="33"/>
  <c r="I59" i="33"/>
  <c r="I68" i="33" s="1"/>
  <c r="I43" i="33"/>
  <c r="I36" i="33"/>
  <c r="I38" i="33" s="1"/>
  <c r="I70" i="32"/>
  <c r="I66" i="32"/>
  <c r="I59" i="32"/>
  <c r="I67" i="32" s="1"/>
  <c r="I43" i="32"/>
  <c r="I36" i="32"/>
  <c r="I38" i="32" s="1"/>
  <c r="R70" i="43"/>
  <c r="R66" i="43"/>
  <c r="R59" i="43"/>
  <c r="R68" i="43" s="1"/>
  <c r="R43" i="43"/>
  <c r="R36" i="43"/>
  <c r="R38" i="43" s="1"/>
  <c r="R64" i="43" s="1"/>
  <c r="R70" i="50"/>
  <c r="R66" i="50"/>
  <c r="R59" i="50"/>
  <c r="R68" i="50" s="1"/>
  <c r="R43" i="50"/>
  <c r="R36" i="50"/>
  <c r="R38" i="50" s="1"/>
  <c r="R70" i="42"/>
  <c r="R66" i="42"/>
  <c r="R59" i="42"/>
  <c r="R69" i="42" s="1"/>
  <c r="R43" i="42"/>
  <c r="R36" i="42"/>
  <c r="R38" i="42" s="1"/>
  <c r="M70" i="14"/>
  <c r="M66" i="14"/>
  <c r="M59" i="14"/>
  <c r="M68" i="14" s="1"/>
  <c r="M43" i="14"/>
  <c r="M36" i="14"/>
  <c r="M38" i="14" s="1"/>
  <c r="M70" i="13"/>
  <c r="M66" i="13"/>
  <c r="M59" i="13"/>
  <c r="M68" i="13" s="1"/>
  <c r="M43" i="13"/>
  <c r="M36" i="13"/>
  <c r="M38" i="13" s="1"/>
  <c r="I66" i="12"/>
  <c r="I70" i="12"/>
  <c r="I59" i="12"/>
  <c r="I69" i="12" s="1"/>
  <c r="I43" i="12"/>
  <c r="I36" i="12"/>
  <c r="I38" i="12" s="1"/>
  <c r="I70" i="2"/>
  <c r="I66" i="2"/>
  <c r="I59" i="2"/>
  <c r="I68" i="2" s="1"/>
  <c r="I43" i="2"/>
  <c r="I36" i="2"/>
  <c r="I38" i="2" s="1"/>
  <c r="M65" i="34" l="1"/>
  <c r="I69" i="32"/>
  <c r="R69" i="43"/>
  <c r="M69" i="14"/>
  <c r="M69" i="13"/>
  <c r="AE65" i="48"/>
  <c r="AE63" i="48"/>
  <c r="I69" i="33"/>
  <c r="I64" i="33"/>
  <c r="I45" i="33"/>
  <c r="I67" i="33"/>
  <c r="I68" i="32"/>
  <c r="I45" i="32"/>
  <c r="I64" i="32"/>
  <c r="R67" i="43"/>
  <c r="R45" i="43"/>
  <c r="R65" i="43" s="1"/>
  <c r="R69" i="50"/>
  <c r="R67" i="50"/>
  <c r="R64" i="50"/>
  <c r="R45" i="50"/>
  <c r="R45" i="42"/>
  <c r="R64" i="42"/>
  <c r="R67" i="42"/>
  <c r="R68" i="42"/>
  <c r="M64" i="14"/>
  <c r="M45" i="14"/>
  <c r="M67" i="14"/>
  <c r="M64" i="13"/>
  <c r="M45" i="13"/>
  <c r="M67" i="13"/>
  <c r="I45" i="12"/>
  <c r="I64" i="12"/>
  <c r="I67" i="12"/>
  <c r="I68" i="12"/>
  <c r="I69" i="2"/>
  <c r="I64" i="2"/>
  <c r="I45" i="2"/>
  <c r="I67" i="2"/>
  <c r="Q70" i="50"/>
  <c r="P70" i="50"/>
  <c r="O70" i="50"/>
  <c r="N70" i="50"/>
  <c r="M70" i="50"/>
  <c r="L70" i="50"/>
  <c r="K70" i="50"/>
  <c r="J70" i="50"/>
  <c r="I70" i="50"/>
  <c r="H70" i="50"/>
  <c r="G70" i="50"/>
  <c r="Q66" i="50"/>
  <c r="P66" i="50"/>
  <c r="O66" i="50"/>
  <c r="N66" i="50"/>
  <c r="M66" i="50"/>
  <c r="L66" i="50"/>
  <c r="K66" i="50"/>
  <c r="J66" i="50"/>
  <c r="I66" i="50"/>
  <c r="H66" i="50"/>
  <c r="G66" i="50"/>
  <c r="Q59" i="50"/>
  <c r="Q68" i="50" s="1"/>
  <c r="P59" i="50"/>
  <c r="P67" i="50" s="1"/>
  <c r="O59" i="50"/>
  <c r="O67" i="50" s="1"/>
  <c r="N59" i="50"/>
  <c r="N69" i="50" s="1"/>
  <c r="M59" i="50"/>
  <c r="M68" i="50" s="1"/>
  <c r="L59" i="50"/>
  <c r="L67" i="50" s="1"/>
  <c r="K59" i="50"/>
  <c r="K67" i="50" s="1"/>
  <c r="J59" i="50"/>
  <c r="J69" i="50" s="1"/>
  <c r="I59" i="50"/>
  <c r="I68" i="50" s="1"/>
  <c r="H59" i="50"/>
  <c r="H67" i="50" s="1"/>
  <c r="G59" i="50"/>
  <c r="G67" i="50" s="1"/>
  <c r="Q54" i="50"/>
  <c r="P54" i="50"/>
  <c r="O54" i="50"/>
  <c r="N54" i="50"/>
  <c r="M54" i="50"/>
  <c r="L54" i="50"/>
  <c r="K54" i="50"/>
  <c r="J54" i="50"/>
  <c r="I54" i="50"/>
  <c r="H54" i="50"/>
  <c r="G54" i="50"/>
  <c r="Q43" i="50"/>
  <c r="P43" i="50"/>
  <c r="O43" i="50"/>
  <c r="N43" i="50"/>
  <c r="M43" i="50"/>
  <c r="L43" i="50"/>
  <c r="K43" i="50"/>
  <c r="J43" i="50"/>
  <c r="I43" i="50"/>
  <c r="H43" i="50"/>
  <c r="G43" i="50"/>
  <c r="F43" i="50"/>
  <c r="E43" i="50"/>
  <c r="D43" i="50"/>
  <c r="C43" i="50"/>
  <c r="B43" i="50"/>
  <c r="Q36" i="50"/>
  <c r="Q38" i="50" s="1"/>
  <c r="P36" i="50"/>
  <c r="P38" i="50" s="1"/>
  <c r="O36" i="50"/>
  <c r="O38" i="50" s="1"/>
  <c r="N36" i="50"/>
  <c r="N38" i="50" s="1"/>
  <c r="M36" i="50"/>
  <c r="M38" i="50" s="1"/>
  <c r="L36" i="50"/>
  <c r="L38" i="50" s="1"/>
  <c r="K36" i="50"/>
  <c r="K38" i="50" s="1"/>
  <c r="J36" i="50"/>
  <c r="J38" i="50" s="1"/>
  <c r="I36" i="50"/>
  <c r="I38" i="50" s="1"/>
  <c r="H36" i="50"/>
  <c r="H38" i="50" s="1"/>
  <c r="G36" i="50"/>
  <c r="G38" i="50" s="1"/>
  <c r="F36" i="50"/>
  <c r="F38" i="50" s="1"/>
  <c r="E36" i="50"/>
  <c r="E38" i="50" s="1"/>
  <c r="D36" i="50"/>
  <c r="D38" i="50" s="1"/>
  <c r="C36" i="50"/>
  <c r="C38" i="50" s="1"/>
  <c r="B36" i="50"/>
  <c r="B38" i="50" s="1"/>
  <c r="J68" i="50" l="1"/>
  <c r="K68" i="50"/>
  <c r="P68" i="50"/>
  <c r="L69" i="50"/>
  <c r="K69" i="50"/>
  <c r="G68" i="50"/>
  <c r="L68" i="50"/>
  <c r="G69" i="50"/>
  <c r="O69" i="50"/>
  <c r="O68" i="50"/>
  <c r="H68" i="50"/>
  <c r="N68" i="50"/>
  <c r="H69" i="50"/>
  <c r="P69" i="50"/>
  <c r="R63" i="43"/>
  <c r="I63" i="33"/>
  <c r="I65" i="33"/>
  <c r="I63" i="32"/>
  <c r="I65" i="32"/>
  <c r="R65" i="50"/>
  <c r="R63" i="50"/>
  <c r="R65" i="42"/>
  <c r="R63" i="42"/>
  <c r="M63" i="14"/>
  <c r="M65" i="14"/>
  <c r="M63" i="13"/>
  <c r="M65" i="13"/>
  <c r="I65" i="12"/>
  <c r="I63" i="12"/>
  <c r="I63" i="2"/>
  <c r="I65" i="2"/>
  <c r="G64" i="50"/>
  <c r="G45" i="50"/>
  <c r="D64" i="50"/>
  <c r="D45" i="50"/>
  <c r="H64" i="50"/>
  <c r="H45" i="50"/>
  <c r="L64" i="50"/>
  <c r="L45" i="50"/>
  <c r="P64" i="50"/>
  <c r="P45" i="50"/>
  <c r="K64" i="50"/>
  <c r="K45" i="50"/>
  <c r="E64" i="50"/>
  <c r="E45" i="50"/>
  <c r="I64" i="50"/>
  <c r="I45" i="50"/>
  <c r="M64" i="50"/>
  <c r="M45" i="50"/>
  <c r="Q64" i="50"/>
  <c r="Q45" i="50"/>
  <c r="O64" i="50"/>
  <c r="O45" i="50"/>
  <c r="B45" i="50"/>
  <c r="B64" i="50"/>
  <c r="F45" i="50"/>
  <c r="F64" i="50"/>
  <c r="J45" i="50"/>
  <c r="J64" i="50"/>
  <c r="N45" i="50"/>
  <c r="N64" i="50"/>
  <c r="C64" i="50"/>
  <c r="C45" i="50"/>
  <c r="I67" i="50"/>
  <c r="M67" i="50"/>
  <c r="Q67" i="50"/>
  <c r="J67" i="50"/>
  <c r="N67" i="50"/>
  <c r="I69" i="50"/>
  <c r="M69" i="50"/>
  <c r="Q69" i="50"/>
  <c r="AD70" i="48"/>
  <c r="AD66" i="48"/>
  <c r="AD59" i="48"/>
  <c r="AD67" i="48" s="1"/>
  <c r="AD43" i="48"/>
  <c r="AD36" i="48"/>
  <c r="AD38" i="48" s="1"/>
  <c r="AD70" i="47"/>
  <c r="AD66" i="47"/>
  <c r="AD59" i="47"/>
  <c r="AD67" i="47" s="1"/>
  <c r="AD43" i="47"/>
  <c r="AD36" i="47"/>
  <c r="AD38" i="47" s="1"/>
  <c r="L70" i="34"/>
  <c r="L66" i="34"/>
  <c r="L59" i="34"/>
  <c r="L67" i="34" s="1"/>
  <c r="L43" i="34"/>
  <c r="L36" i="34"/>
  <c r="L38" i="34" s="1"/>
  <c r="H70" i="33"/>
  <c r="H66" i="33"/>
  <c r="H59" i="33"/>
  <c r="H67" i="33" s="1"/>
  <c r="H43" i="33"/>
  <c r="H36" i="33"/>
  <c r="H38" i="33" s="1"/>
  <c r="H64" i="33" s="1"/>
  <c r="H70" i="32"/>
  <c r="H66" i="32"/>
  <c r="H59" i="32"/>
  <c r="H67" i="32" s="1"/>
  <c r="H43" i="32"/>
  <c r="H36" i="32"/>
  <c r="H38" i="32" s="1"/>
  <c r="Q70" i="43"/>
  <c r="Q66" i="43"/>
  <c r="Q59" i="43"/>
  <c r="Q67" i="43" s="1"/>
  <c r="Q43" i="43"/>
  <c r="Q36" i="43"/>
  <c r="Q38" i="43" s="1"/>
  <c r="Q70" i="42"/>
  <c r="Q66" i="42"/>
  <c r="Q59" i="42"/>
  <c r="Q67" i="42" s="1"/>
  <c r="Q43" i="42"/>
  <c r="Q36" i="42"/>
  <c r="Q38" i="42" s="1"/>
  <c r="L70" i="14"/>
  <c r="L66" i="14"/>
  <c r="L59" i="14"/>
  <c r="L67" i="14" s="1"/>
  <c r="L43" i="14"/>
  <c r="L36" i="14"/>
  <c r="L38" i="14" s="1"/>
  <c r="L70" i="13"/>
  <c r="L66" i="13"/>
  <c r="L59" i="13"/>
  <c r="L68" i="13" s="1"/>
  <c r="L43" i="13"/>
  <c r="L36" i="13"/>
  <c r="L38" i="13" s="1"/>
  <c r="H70" i="12"/>
  <c r="H66" i="12"/>
  <c r="H59" i="12"/>
  <c r="H67" i="12" s="1"/>
  <c r="H43" i="12"/>
  <c r="H36" i="12"/>
  <c r="H38" i="12" s="1"/>
  <c r="H70" i="2"/>
  <c r="H66" i="2"/>
  <c r="H59" i="2"/>
  <c r="H67" i="2" s="1"/>
  <c r="H43" i="2"/>
  <c r="H36" i="2"/>
  <c r="H38" i="2" s="1"/>
  <c r="AC70" i="48"/>
  <c r="AC66" i="48"/>
  <c r="AC59" i="48"/>
  <c r="AC69" i="48" s="1"/>
  <c r="AC43" i="48"/>
  <c r="AC36" i="48"/>
  <c r="AC38" i="48" s="1"/>
  <c r="AC64" i="48" s="1"/>
  <c r="AC70" i="47"/>
  <c r="AC59" i="47"/>
  <c r="AC66" i="47"/>
  <c r="AC43" i="47"/>
  <c r="AC36" i="47"/>
  <c r="AC38" i="47" s="1"/>
  <c r="AC64" i="47" s="1"/>
  <c r="K70" i="34"/>
  <c r="K66" i="34"/>
  <c r="K59" i="34"/>
  <c r="K69" i="34" s="1"/>
  <c r="K43" i="34"/>
  <c r="K36" i="34"/>
  <c r="K38" i="34" s="1"/>
  <c r="K64" i="34" s="1"/>
  <c r="G70" i="33"/>
  <c r="G66" i="33"/>
  <c r="G59" i="33"/>
  <c r="G69" i="33" s="1"/>
  <c r="G43" i="33"/>
  <c r="G36" i="33"/>
  <c r="G38" i="33" s="1"/>
  <c r="G64" i="33" s="1"/>
  <c r="G70" i="32"/>
  <c r="G66" i="32"/>
  <c r="G59" i="32"/>
  <c r="G69" i="32" s="1"/>
  <c r="G43" i="32"/>
  <c r="G36" i="32"/>
  <c r="G38" i="32" s="1"/>
  <c r="G64" i="32" s="1"/>
  <c r="P70" i="43"/>
  <c r="P66" i="43"/>
  <c r="P59" i="43"/>
  <c r="P69" i="43" s="1"/>
  <c r="P43" i="43"/>
  <c r="P36" i="43"/>
  <c r="P38" i="43" s="1"/>
  <c r="P64" i="43" s="1"/>
  <c r="P70" i="42"/>
  <c r="P66" i="42"/>
  <c r="P59" i="42"/>
  <c r="P69" i="42" s="1"/>
  <c r="P43" i="42"/>
  <c r="P36" i="42"/>
  <c r="P38" i="42" s="1"/>
  <c r="P64" i="42" s="1"/>
  <c r="K70" i="14"/>
  <c r="K66" i="14"/>
  <c r="K59" i="14"/>
  <c r="K69" i="14" s="1"/>
  <c r="K43" i="14"/>
  <c r="K36" i="14"/>
  <c r="K38" i="14" s="1"/>
  <c r="K64" i="14" s="1"/>
  <c r="K70" i="13"/>
  <c r="K66" i="13"/>
  <c r="K59" i="13"/>
  <c r="K69" i="13" s="1"/>
  <c r="K43" i="13"/>
  <c r="K36" i="13"/>
  <c r="K38" i="13" s="1"/>
  <c r="K64" i="13" s="1"/>
  <c r="G70" i="12"/>
  <c r="G66" i="12"/>
  <c r="G59" i="12"/>
  <c r="G69" i="12" s="1"/>
  <c r="G43" i="12"/>
  <c r="G36" i="12"/>
  <c r="G38" i="12" s="1"/>
  <c r="G64" i="12" s="1"/>
  <c r="G70" i="2"/>
  <c r="G66" i="2"/>
  <c r="G59" i="2"/>
  <c r="G68" i="2" s="1"/>
  <c r="G43" i="2"/>
  <c r="G36" i="2"/>
  <c r="G38" i="2" s="1"/>
  <c r="G64" i="2" s="1"/>
  <c r="AB70" i="48"/>
  <c r="AB66" i="48"/>
  <c r="AB59" i="48"/>
  <c r="AB69" i="48" s="1"/>
  <c r="AB43" i="48"/>
  <c r="AB36" i="48"/>
  <c r="AB38" i="48" s="1"/>
  <c r="AB64" i="48" s="1"/>
  <c r="AB70" i="47"/>
  <c r="AB66" i="47"/>
  <c r="AB59" i="47"/>
  <c r="AB69" i="47" s="1"/>
  <c r="AB43" i="47"/>
  <c r="AB36" i="47"/>
  <c r="AB38" i="47" s="1"/>
  <c r="AB64" i="47" s="1"/>
  <c r="J70" i="34"/>
  <c r="J66" i="34"/>
  <c r="J59" i="34"/>
  <c r="J69" i="34" s="1"/>
  <c r="J43" i="34"/>
  <c r="J36" i="34"/>
  <c r="J38" i="34" s="1"/>
  <c r="J64" i="34" s="1"/>
  <c r="F70" i="33"/>
  <c r="F66" i="33"/>
  <c r="F59" i="33"/>
  <c r="F69" i="33" s="1"/>
  <c r="F43" i="33"/>
  <c r="F36" i="33"/>
  <c r="F38" i="33" s="1"/>
  <c r="F64" i="33" s="1"/>
  <c r="F70" i="32"/>
  <c r="F66" i="32"/>
  <c r="F59" i="32"/>
  <c r="F69" i="32" s="1"/>
  <c r="F43" i="32"/>
  <c r="F36" i="32"/>
  <c r="F38" i="32" s="1"/>
  <c r="F64" i="32" s="1"/>
  <c r="O70" i="43"/>
  <c r="O66" i="43"/>
  <c r="O59" i="43"/>
  <c r="O69" i="43" s="1"/>
  <c r="O43" i="43"/>
  <c r="O36" i="43"/>
  <c r="O38" i="43" s="1"/>
  <c r="O64" i="43" s="1"/>
  <c r="O70" i="42"/>
  <c r="O66" i="42"/>
  <c r="O59" i="42"/>
  <c r="O69" i="42" s="1"/>
  <c r="O43" i="42"/>
  <c r="O36" i="42"/>
  <c r="O38" i="42" s="1"/>
  <c r="O64" i="42" s="1"/>
  <c r="J70" i="14"/>
  <c r="J66" i="14"/>
  <c r="J59" i="14"/>
  <c r="J69" i="14" s="1"/>
  <c r="J43" i="14"/>
  <c r="J36" i="14"/>
  <c r="J38" i="14" s="1"/>
  <c r="J64" i="14" s="1"/>
  <c r="J70" i="13"/>
  <c r="J66" i="13"/>
  <c r="J59" i="13"/>
  <c r="J69" i="13" s="1"/>
  <c r="J43" i="13"/>
  <c r="J36" i="13"/>
  <c r="J38" i="13" s="1"/>
  <c r="J64" i="13" s="1"/>
  <c r="F70" i="12"/>
  <c r="F66" i="12"/>
  <c r="F59" i="12"/>
  <c r="F68" i="12" s="1"/>
  <c r="F43" i="12"/>
  <c r="F36" i="12"/>
  <c r="AC68" i="47" l="1"/>
  <c r="AC67" i="47"/>
  <c r="H45" i="2"/>
  <c r="H63" i="2" s="1"/>
  <c r="L45" i="34"/>
  <c r="L65" i="34" s="1"/>
  <c r="K45" i="14"/>
  <c r="K65" i="14" s="1"/>
  <c r="Q63" i="50"/>
  <c r="Q65" i="50"/>
  <c r="I63" i="50"/>
  <c r="I65" i="50"/>
  <c r="K63" i="50"/>
  <c r="K65" i="50"/>
  <c r="L63" i="50"/>
  <c r="L65" i="50"/>
  <c r="J65" i="50"/>
  <c r="J63" i="50"/>
  <c r="O63" i="50"/>
  <c r="O65" i="50"/>
  <c r="M63" i="50"/>
  <c r="M65" i="50"/>
  <c r="P63" i="50"/>
  <c r="P65" i="50"/>
  <c r="H63" i="50"/>
  <c r="H65" i="50"/>
  <c r="G63" i="50"/>
  <c r="G65" i="50"/>
  <c r="N65" i="50"/>
  <c r="N63" i="50"/>
  <c r="AD45" i="48"/>
  <c r="AD63" i="48" s="1"/>
  <c r="L67" i="13"/>
  <c r="AC69" i="47"/>
  <c r="AD68" i="48"/>
  <c r="AD69" i="48"/>
  <c r="AD64" i="48"/>
  <c r="AD64" i="47"/>
  <c r="AD45" i="47"/>
  <c r="AD65" i="47" s="1"/>
  <c r="AD69" i="47"/>
  <c r="AD68" i="47"/>
  <c r="L69" i="34"/>
  <c r="L68" i="34"/>
  <c r="L64" i="34"/>
  <c r="H69" i="33"/>
  <c r="H68" i="33"/>
  <c r="H45" i="33"/>
  <c r="H69" i="32"/>
  <c r="H68" i="32"/>
  <c r="H45" i="32"/>
  <c r="H63" i="32" s="1"/>
  <c r="H64" i="32"/>
  <c r="Q69" i="43"/>
  <c r="Q68" i="43"/>
  <c r="Q45" i="43"/>
  <c r="Q63" i="43" s="1"/>
  <c r="Q64" i="43"/>
  <c r="Q69" i="42"/>
  <c r="Q68" i="42"/>
  <c r="Q45" i="42"/>
  <c r="Q65" i="42" s="1"/>
  <c r="Q64" i="42"/>
  <c r="L69" i="14"/>
  <c r="L68" i="14"/>
  <c r="L45" i="14"/>
  <c r="L63" i="14" s="1"/>
  <c r="L64" i="14"/>
  <c r="L69" i="13"/>
  <c r="L45" i="13"/>
  <c r="L63" i="13" s="1"/>
  <c r="L64" i="13"/>
  <c r="H69" i="12"/>
  <c r="H68" i="12"/>
  <c r="H45" i="12"/>
  <c r="H63" i="12" s="1"/>
  <c r="H64" i="12"/>
  <c r="H69" i="2"/>
  <c r="H68" i="2"/>
  <c r="H65" i="2"/>
  <c r="H64" i="2"/>
  <c r="AC45" i="48"/>
  <c r="AC45" i="47"/>
  <c r="AC65" i="47" s="1"/>
  <c r="K45" i="34"/>
  <c r="G45" i="33"/>
  <c r="G45" i="32"/>
  <c r="P45" i="43"/>
  <c r="P45" i="42"/>
  <c r="J45" i="14"/>
  <c r="J65" i="14" s="1"/>
  <c r="K45" i="13"/>
  <c r="G45" i="12"/>
  <c r="G63" i="12" s="1"/>
  <c r="F38" i="12"/>
  <c r="F64" i="12" s="1"/>
  <c r="G67" i="2"/>
  <c r="G69" i="2"/>
  <c r="G45" i="2"/>
  <c r="AC67" i="48"/>
  <c r="AC68" i="48"/>
  <c r="K67" i="34"/>
  <c r="K68" i="34"/>
  <c r="G67" i="33"/>
  <c r="G68" i="33"/>
  <c r="G67" i="32"/>
  <c r="G68" i="32"/>
  <c r="P67" i="43"/>
  <c r="P68" i="43"/>
  <c r="P67" i="42"/>
  <c r="P68" i="42"/>
  <c r="K67" i="14"/>
  <c r="K68" i="14"/>
  <c r="K67" i="13"/>
  <c r="K68" i="13"/>
  <c r="G67" i="12"/>
  <c r="G68" i="12"/>
  <c r="F67" i="12"/>
  <c r="F69" i="12"/>
  <c r="AB67" i="48"/>
  <c r="AB68" i="48"/>
  <c r="AB45" i="48"/>
  <c r="AB67" i="47"/>
  <c r="AB68" i="47"/>
  <c r="AB45" i="47"/>
  <c r="J67" i="34"/>
  <c r="J68" i="34"/>
  <c r="J45" i="34"/>
  <c r="F67" i="33"/>
  <c r="F68" i="33"/>
  <c r="F45" i="33"/>
  <c r="F67" i="32"/>
  <c r="F68" i="32"/>
  <c r="F45" i="32"/>
  <c r="O67" i="43"/>
  <c r="O68" i="43"/>
  <c r="O45" i="43"/>
  <c r="O67" i="42"/>
  <c r="O68" i="42"/>
  <c r="O45" i="42"/>
  <c r="J67" i="14"/>
  <c r="J68" i="14"/>
  <c r="J67" i="13"/>
  <c r="J68" i="13"/>
  <c r="J45" i="13"/>
  <c r="F70" i="2"/>
  <c r="F66" i="2"/>
  <c r="F59" i="2"/>
  <c r="F69" i="2" s="1"/>
  <c r="F43" i="2"/>
  <c r="F36" i="2"/>
  <c r="F38" i="2" s="1"/>
  <c r="F64" i="2" s="1"/>
  <c r="AA70" i="48"/>
  <c r="AA66" i="48"/>
  <c r="AA59" i="48"/>
  <c r="AA69" i="48" s="1"/>
  <c r="AA43" i="48"/>
  <c r="AA36" i="48"/>
  <c r="AA38" i="48" s="1"/>
  <c r="AA70" i="47"/>
  <c r="AA66" i="47"/>
  <c r="AA59" i="47"/>
  <c r="AA69" i="47" s="1"/>
  <c r="AA43" i="47"/>
  <c r="AA36" i="47"/>
  <c r="AA38" i="47" s="1"/>
  <c r="I70" i="34"/>
  <c r="I66" i="34"/>
  <c r="I59" i="34"/>
  <c r="I69" i="34" s="1"/>
  <c r="I43" i="34"/>
  <c r="I36" i="34"/>
  <c r="I38" i="34" s="1"/>
  <c r="E70" i="33"/>
  <c r="E66" i="33"/>
  <c r="E59" i="33"/>
  <c r="E69" i="33" s="1"/>
  <c r="E43" i="33"/>
  <c r="E36" i="33"/>
  <c r="E38" i="33" s="1"/>
  <c r="E70" i="32"/>
  <c r="E66" i="32"/>
  <c r="E59" i="32"/>
  <c r="E69" i="32" s="1"/>
  <c r="E43" i="32"/>
  <c r="E36" i="32"/>
  <c r="E38" i="32" s="1"/>
  <c r="N70" i="43"/>
  <c r="N66" i="43"/>
  <c r="N59" i="43"/>
  <c r="N69" i="43" s="1"/>
  <c r="N43" i="43"/>
  <c r="N36" i="43"/>
  <c r="N38" i="43" s="1"/>
  <c r="N65" i="42"/>
  <c r="K63" i="14" l="1"/>
  <c r="G65" i="12"/>
  <c r="L63" i="34"/>
  <c r="H65" i="32"/>
  <c r="AD65" i="48"/>
  <c r="J63" i="14"/>
  <c r="H65" i="12"/>
  <c r="Q65" i="43"/>
  <c r="L65" i="13"/>
  <c r="AD63" i="47"/>
  <c r="H63" i="33"/>
  <c r="H65" i="33"/>
  <c r="Q63" i="42"/>
  <c r="L65" i="14"/>
  <c r="AC63" i="48"/>
  <c r="AC65" i="48"/>
  <c r="AB63" i="48"/>
  <c r="AB65" i="48"/>
  <c r="AC63" i="47"/>
  <c r="AB63" i="47"/>
  <c r="AB65" i="47"/>
  <c r="K63" i="34"/>
  <c r="K65" i="34"/>
  <c r="J63" i="34"/>
  <c r="J65" i="34"/>
  <c r="G63" i="33"/>
  <c r="G65" i="33"/>
  <c r="F63" i="33"/>
  <c r="F65" i="33"/>
  <c r="G63" i="32"/>
  <c r="G65" i="32"/>
  <c r="F63" i="32"/>
  <c r="F65" i="32"/>
  <c r="O63" i="43"/>
  <c r="O65" i="43"/>
  <c r="P63" i="43"/>
  <c r="P65" i="43"/>
  <c r="O63" i="42"/>
  <c r="O65" i="42"/>
  <c r="P63" i="42"/>
  <c r="P65" i="42"/>
  <c r="J63" i="13"/>
  <c r="J65" i="13"/>
  <c r="K63" i="13"/>
  <c r="K65" i="13"/>
  <c r="F45" i="12"/>
  <c r="G63" i="2"/>
  <c r="G65" i="2"/>
  <c r="F45" i="2"/>
  <c r="F67" i="2"/>
  <c r="F68" i="2"/>
  <c r="AA45" i="48"/>
  <c r="AA64" i="48"/>
  <c r="AA68" i="48"/>
  <c r="AA67" i="48"/>
  <c r="AA45" i="47"/>
  <c r="AA64" i="47"/>
  <c r="AA68" i="47"/>
  <c r="AA67" i="47"/>
  <c r="I45" i="34"/>
  <c r="I64" i="34"/>
  <c r="I68" i="34"/>
  <c r="I67" i="34"/>
  <c r="E45" i="33"/>
  <c r="E64" i="33"/>
  <c r="E68" i="33"/>
  <c r="E67" i="33"/>
  <c r="E45" i="32"/>
  <c r="E64" i="32"/>
  <c r="E68" i="32"/>
  <c r="E67" i="32"/>
  <c r="N45" i="43"/>
  <c r="N64" i="43"/>
  <c r="N68" i="43"/>
  <c r="N67" i="43"/>
  <c r="N70" i="42"/>
  <c r="N66" i="42"/>
  <c r="N59" i="42"/>
  <c r="N69" i="42" s="1"/>
  <c r="N43" i="42"/>
  <c r="N36" i="42"/>
  <c r="N38" i="42" s="1"/>
  <c r="I70" i="14"/>
  <c r="I66" i="14"/>
  <c r="I59" i="14"/>
  <c r="I69" i="14" s="1"/>
  <c r="I43" i="14"/>
  <c r="I36" i="14"/>
  <c r="I38" i="14" s="1"/>
  <c r="I70" i="13"/>
  <c r="I66" i="13"/>
  <c r="I59" i="13"/>
  <c r="I69" i="13" s="1"/>
  <c r="I43" i="13"/>
  <c r="I36" i="13"/>
  <c r="I38" i="13" s="1"/>
  <c r="E70" i="12"/>
  <c r="E66" i="12"/>
  <c r="E59" i="12"/>
  <c r="E69" i="12" s="1"/>
  <c r="E43" i="12"/>
  <c r="E36" i="12"/>
  <c r="E38" i="12" s="1"/>
  <c r="E70" i="2"/>
  <c r="E66" i="2"/>
  <c r="E59" i="2"/>
  <c r="E69" i="2" s="1"/>
  <c r="E43" i="2"/>
  <c r="E36" i="2"/>
  <c r="E38" i="2" s="1"/>
  <c r="U66" i="48"/>
  <c r="V66" i="48"/>
  <c r="W66" i="48"/>
  <c r="X66" i="48"/>
  <c r="Y66" i="48"/>
  <c r="Z66" i="48"/>
  <c r="U70" i="48"/>
  <c r="V70" i="48"/>
  <c r="W70" i="48"/>
  <c r="X70" i="48"/>
  <c r="Y70" i="48"/>
  <c r="Z70" i="48"/>
  <c r="T70" i="48"/>
  <c r="T66" i="48"/>
  <c r="U65" i="48"/>
  <c r="V65" i="48"/>
  <c r="U70" i="47"/>
  <c r="V70" i="47"/>
  <c r="W70" i="47"/>
  <c r="X70" i="47"/>
  <c r="Y70" i="47"/>
  <c r="Z70" i="47"/>
  <c r="T70" i="47"/>
  <c r="U66" i="47"/>
  <c r="V66" i="47"/>
  <c r="W66" i="47"/>
  <c r="X66" i="47"/>
  <c r="Y66" i="47"/>
  <c r="Z66" i="47"/>
  <c r="T66" i="47"/>
  <c r="C70" i="34"/>
  <c r="D70" i="34"/>
  <c r="E70" i="34"/>
  <c r="F70" i="34"/>
  <c r="G70" i="34"/>
  <c r="H70" i="34"/>
  <c r="B70" i="34"/>
  <c r="C66" i="34"/>
  <c r="D66" i="34"/>
  <c r="E66" i="34"/>
  <c r="F66" i="34"/>
  <c r="G66" i="34"/>
  <c r="H66" i="34"/>
  <c r="B66" i="34"/>
  <c r="C70" i="33"/>
  <c r="D70" i="33"/>
  <c r="B70" i="33"/>
  <c r="C66" i="33"/>
  <c r="D66" i="33"/>
  <c r="B66" i="33"/>
  <c r="C70" i="32"/>
  <c r="D70" i="32"/>
  <c r="B70" i="32"/>
  <c r="C66" i="32"/>
  <c r="D66" i="32"/>
  <c r="B66" i="32"/>
  <c r="C70" i="13"/>
  <c r="D70" i="13"/>
  <c r="E70" i="13"/>
  <c r="F70" i="13"/>
  <c r="G70" i="13"/>
  <c r="H70" i="13"/>
  <c r="B70" i="13"/>
  <c r="C66" i="13"/>
  <c r="D66" i="13"/>
  <c r="E66" i="13"/>
  <c r="F66" i="13"/>
  <c r="G66" i="13"/>
  <c r="H66" i="13"/>
  <c r="B66" i="13"/>
  <c r="B65" i="13"/>
  <c r="C70" i="14"/>
  <c r="D70" i="14"/>
  <c r="E70" i="14"/>
  <c r="F70" i="14"/>
  <c r="G70" i="14"/>
  <c r="H70" i="14"/>
  <c r="B70" i="14"/>
  <c r="C66" i="14"/>
  <c r="D66" i="14"/>
  <c r="E66" i="14"/>
  <c r="F66" i="14"/>
  <c r="G66" i="14"/>
  <c r="H66" i="14"/>
  <c r="B66" i="14"/>
  <c r="C65" i="14"/>
  <c r="D65" i="14"/>
  <c r="E65" i="14"/>
  <c r="H70" i="42"/>
  <c r="I70" i="42"/>
  <c r="J70" i="42"/>
  <c r="K70" i="42"/>
  <c r="L70" i="42"/>
  <c r="M70" i="42"/>
  <c r="G70" i="42"/>
  <c r="H66" i="42"/>
  <c r="I66" i="42"/>
  <c r="J66" i="42"/>
  <c r="K66" i="42"/>
  <c r="L66" i="42"/>
  <c r="M66" i="42"/>
  <c r="G66" i="42"/>
  <c r="H70" i="43"/>
  <c r="I70" i="43"/>
  <c r="J70" i="43"/>
  <c r="K70" i="43"/>
  <c r="L70" i="43"/>
  <c r="M70" i="43"/>
  <c r="G70" i="43"/>
  <c r="H66" i="43"/>
  <c r="I66" i="43"/>
  <c r="J66" i="43"/>
  <c r="K66" i="43"/>
  <c r="L66" i="43"/>
  <c r="M66" i="43"/>
  <c r="G66" i="43"/>
  <c r="M65" i="43"/>
  <c r="F65" i="12" l="1"/>
  <c r="F63" i="12"/>
  <c r="F63" i="2"/>
  <c r="F65" i="2"/>
  <c r="N63" i="43"/>
  <c r="N65" i="43"/>
  <c r="AA65" i="48"/>
  <c r="AA63" i="48"/>
  <c r="AA65" i="47"/>
  <c r="AA63" i="47"/>
  <c r="I65" i="34"/>
  <c r="I63" i="34"/>
  <c r="E65" i="33"/>
  <c r="E63" i="33"/>
  <c r="E65" i="32"/>
  <c r="E63" i="32"/>
  <c r="N45" i="42"/>
  <c r="N64" i="42"/>
  <c r="N68" i="42"/>
  <c r="N67" i="42"/>
  <c r="I45" i="14"/>
  <c r="I64" i="14"/>
  <c r="I68" i="14"/>
  <c r="I67" i="14"/>
  <c r="I45" i="13"/>
  <c r="I64" i="13"/>
  <c r="I68" i="13"/>
  <c r="I67" i="13"/>
  <c r="E45" i="12"/>
  <c r="E64" i="12"/>
  <c r="E68" i="12"/>
  <c r="E67" i="12"/>
  <c r="E45" i="2"/>
  <c r="E64" i="2"/>
  <c r="E68" i="2"/>
  <c r="E67" i="2"/>
  <c r="C66" i="12"/>
  <c r="D66" i="12"/>
  <c r="B66" i="12"/>
  <c r="C70" i="12"/>
  <c r="D70" i="12"/>
  <c r="B70" i="12"/>
  <c r="C70" i="2"/>
  <c r="D70" i="2"/>
  <c r="B70" i="2"/>
  <c r="C66" i="2"/>
  <c r="D66" i="2"/>
  <c r="B66" i="2"/>
  <c r="N63" i="42" l="1"/>
  <c r="I65" i="14"/>
  <c r="I63" i="14"/>
  <c r="I65" i="13"/>
  <c r="I63" i="13"/>
  <c r="E65" i="12"/>
  <c r="E63" i="12"/>
  <c r="E65" i="2"/>
  <c r="E63" i="2"/>
  <c r="Z59" i="48"/>
  <c r="Y59" i="48"/>
  <c r="X59" i="48"/>
  <c r="W59" i="48"/>
  <c r="V59" i="48"/>
  <c r="U59" i="48"/>
  <c r="T59" i="48"/>
  <c r="Z43" i="48"/>
  <c r="Y43" i="48"/>
  <c r="X43" i="48"/>
  <c r="W43" i="48"/>
  <c r="V43" i="48"/>
  <c r="U43" i="48"/>
  <c r="T43" i="48"/>
  <c r="S43" i="48"/>
  <c r="R43" i="48"/>
  <c r="Q43" i="48"/>
  <c r="P43" i="48"/>
  <c r="O43" i="48"/>
  <c r="N43" i="48"/>
  <c r="M43" i="48"/>
  <c r="L43" i="48"/>
  <c r="K43" i="48"/>
  <c r="J43" i="48"/>
  <c r="I43" i="48"/>
  <c r="H43" i="48"/>
  <c r="G43" i="48"/>
  <c r="F43" i="48"/>
  <c r="E43" i="48"/>
  <c r="D43" i="48"/>
  <c r="C43" i="48"/>
  <c r="B43" i="48"/>
  <c r="Z36" i="48"/>
  <c r="Z38" i="48" s="1"/>
  <c r="Y36" i="48"/>
  <c r="Y38" i="48" s="1"/>
  <c r="X36" i="48"/>
  <c r="X38" i="48" s="1"/>
  <c r="W36" i="48"/>
  <c r="W38" i="48" s="1"/>
  <c r="V36" i="48"/>
  <c r="V38" i="48" s="1"/>
  <c r="U36" i="48"/>
  <c r="U38" i="48" s="1"/>
  <c r="T36" i="48"/>
  <c r="T38" i="48" s="1"/>
  <c r="S36" i="48"/>
  <c r="S38" i="48" s="1"/>
  <c r="R36" i="48"/>
  <c r="R38" i="48" s="1"/>
  <c r="Q36" i="48"/>
  <c r="Q38" i="48" s="1"/>
  <c r="P36" i="48"/>
  <c r="P38" i="48" s="1"/>
  <c r="O36" i="48"/>
  <c r="O38" i="48" s="1"/>
  <c r="N36" i="48"/>
  <c r="N38" i="48" s="1"/>
  <c r="M36" i="48"/>
  <c r="M38" i="48" s="1"/>
  <c r="L36" i="48"/>
  <c r="L38" i="48" s="1"/>
  <c r="K36" i="48"/>
  <c r="K38" i="48" s="1"/>
  <c r="J36" i="48"/>
  <c r="J38" i="48" s="1"/>
  <c r="I36" i="48"/>
  <c r="I38" i="48" s="1"/>
  <c r="H36" i="48"/>
  <c r="H38" i="48" s="1"/>
  <c r="G36" i="48"/>
  <c r="G38" i="48" s="1"/>
  <c r="F36" i="48"/>
  <c r="F38" i="48" s="1"/>
  <c r="E36" i="48"/>
  <c r="E38" i="48" s="1"/>
  <c r="D36" i="48"/>
  <c r="D38" i="48" s="1"/>
  <c r="C36" i="48"/>
  <c r="C38" i="48" s="1"/>
  <c r="B36" i="48"/>
  <c r="B38" i="48" s="1"/>
  <c r="U67" i="48" l="1"/>
  <c r="U68" i="48"/>
  <c r="U69" i="48"/>
  <c r="W67" i="48"/>
  <c r="W68" i="48"/>
  <c r="W69" i="48"/>
  <c r="Y67" i="48"/>
  <c r="Y68" i="48"/>
  <c r="Y69" i="48"/>
  <c r="T69" i="48"/>
  <c r="T68" i="48"/>
  <c r="T67" i="48"/>
  <c r="V67" i="48"/>
  <c r="V68" i="48"/>
  <c r="V69" i="48"/>
  <c r="X67" i="48"/>
  <c r="X68" i="48"/>
  <c r="X69" i="48"/>
  <c r="Z67" i="48"/>
  <c r="Z68" i="48"/>
  <c r="Z69" i="48"/>
  <c r="B45" i="48"/>
  <c r="B64" i="48"/>
  <c r="C45" i="48"/>
  <c r="C64" i="48"/>
  <c r="D45" i="48"/>
  <c r="D64" i="48"/>
  <c r="E45" i="48"/>
  <c r="E64" i="48"/>
  <c r="F45" i="48"/>
  <c r="F64" i="48"/>
  <c r="G45" i="48"/>
  <c r="G64" i="48"/>
  <c r="H45" i="48"/>
  <c r="H64" i="48"/>
  <c r="I45" i="48"/>
  <c r="I64" i="48"/>
  <c r="J45" i="48"/>
  <c r="J64" i="48"/>
  <c r="K45" i="48"/>
  <c r="K64" i="48"/>
  <c r="L45" i="48"/>
  <c r="L64" i="48"/>
  <c r="M45" i="48"/>
  <c r="M64" i="48"/>
  <c r="N45" i="48"/>
  <c r="N64" i="48"/>
  <c r="O45" i="48"/>
  <c r="O64" i="48"/>
  <c r="P45" i="48"/>
  <c r="P64" i="48"/>
  <c r="Q45" i="48"/>
  <c r="Q64" i="48"/>
  <c r="R45" i="48"/>
  <c r="R64" i="48"/>
  <c r="S45" i="48"/>
  <c r="S64" i="48"/>
  <c r="T45" i="48"/>
  <c r="T64" i="48"/>
  <c r="U45" i="48"/>
  <c r="U63" i="48" s="1"/>
  <c r="U64" i="48"/>
  <c r="V45" i="48"/>
  <c r="V63" i="48" s="1"/>
  <c r="V64" i="48"/>
  <c r="W45" i="48"/>
  <c r="W64" i="48"/>
  <c r="X45" i="48"/>
  <c r="X64" i="48"/>
  <c r="Y45" i="48"/>
  <c r="Y64" i="48"/>
  <c r="Z45" i="48"/>
  <c r="Z64" i="48"/>
  <c r="Z59" i="47"/>
  <c r="Y59" i="47"/>
  <c r="X59" i="47"/>
  <c r="W59" i="47"/>
  <c r="V59" i="47"/>
  <c r="U59" i="47"/>
  <c r="T59" i="47"/>
  <c r="Z43" i="47"/>
  <c r="Y43" i="47"/>
  <c r="X43" i="47"/>
  <c r="W43" i="47"/>
  <c r="V43" i="47"/>
  <c r="U43" i="47"/>
  <c r="T43" i="47"/>
  <c r="S43" i="47"/>
  <c r="R43" i="47"/>
  <c r="Q43" i="47"/>
  <c r="P43" i="47"/>
  <c r="O43" i="47"/>
  <c r="N43" i="47"/>
  <c r="M43" i="47"/>
  <c r="L43" i="47"/>
  <c r="K43" i="47"/>
  <c r="J43" i="47"/>
  <c r="I43" i="47"/>
  <c r="H43" i="47"/>
  <c r="G43" i="47"/>
  <c r="F43" i="47"/>
  <c r="E43" i="47"/>
  <c r="D43" i="47"/>
  <c r="C43" i="47"/>
  <c r="B43" i="47"/>
  <c r="Z36" i="47"/>
  <c r="Z38" i="47" s="1"/>
  <c r="Y36" i="47"/>
  <c r="Y38" i="47" s="1"/>
  <c r="X36" i="47"/>
  <c r="X38" i="47" s="1"/>
  <c r="W36" i="47"/>
  <c r="W38" i="47" s="1"/>
  <c r="V36" i="47"/>
  <c r="V38" i="47" s="1"/>
  <c r="U36" i="47"/>
  <c r="U38" i="47" s="1"/>
  <c r="T36" i="47"/>
  <c r="T38" i="47" s="1"/>
  <c r="S36" i="47"/>
  <c r="S38" i="47" s="1"/>
  <c r="R36" i="47"/>
  <c r="R38" i="47" s="1"/>
  <c r="Q36" i="47"/>
  <c r="Q38" i="47" s="1"/>
  <c r="P36" i="47"/>
  <c r="P38" i="47" s="1"/>
  <c r="O36" i="47"/>
  <c r="O38" i="47" s="1"/>
  <c r="N36" i="47"/>
  <c r="N38" i="47" s="1"/>
  <c r="M36" i="47"/>
  <c r="M38" i="47" s="1"/>
  <c r="L36" i="47"/>
  <c r="L38" i="47" s="1"/>
  <c r="K36" i="47"/>
  <c r="K38" i="47" s="1"/>
  <c r="J36" i="47"/>
  <c r="J38" i="47" s="1"/>
  <c r="I36" i="47"/>
  <c r="I38" i="47" s="1"/>
  <c r="H36" i="47"/>
  <c r="H38" i="47" s="1"/>
  <c r="G36" i="47"/>
  <c r="G38" i="47" s="1"/>
  <c r="F36" i="47"/>
  <c r="F38" i="47" s="1"/>
  <c r="E36" i="47"/>
  <c r="E38" i="47" s="1"/>
  <c r="D36" i="47"/>
  <c r="D38" i="47" s="1"/>
  <c r="C36" i="47"/>
  <c r="C38" i="47" s="1"/>
  <c r="B36" i="47"/>
  <c r="B38" i="47" s="1"/>
  <c r="C36" i="2"/>
  <c r="C38" i="2" s="1"/>
  <c r="B36" i="2"/>
  <c r="B38" i="2" s="1"/>
  <c r="D36" i="2"/>
  <c r="D38" i="2" s="1"/>
  <c r="H59" i="34"/>
  <c r="H43" i="34"/>
  <c r="H36" i="34"/>
  <c r="H38" i="34" s="1"/>
  <c r="G36" i="34"/>
  <c r="G38" i="34" s="1"/>
  <c r="F36" i="34"/>
  <c r="F38" i="34" s="1"/>
  <c r="E36" i="34"/>
  <c r="E38" i="34" s="1"/>
  <c r="D36" i="34"/>
  <c r="D38" i="34" s="1"/>
  <c r="C36" i="34"/>
  <c r="C38" i="34" s="1"/>
  <c r="B36" i="34"/>
  <c r="B38" i="34" s="1"/>
  <c r="D59" i="33"/>
  <c r="D43" i="33"/>
  <c r="D36" i="33"/>
  <c r="D38" i="33" s="1"/>
  <c r="C36" i="33"/>
  <c r="C38" i="33" s="1"/>
  <c r="B36" i="33"/>
  <c r="B38" i="33" s="1"/>
  <c r="D59" i="32"/>
  <c r="D43" i="32"/>
  <c r="D36" i="32"/>
  <c r="D38" i="32" s="1"/>
  <c r="C36" i="32"/>
  <c r="C38" i="32" s="1"/>
  <c r="B36" i="32"/>
  <c r="B38" i="32" s="1"/>
  <c r="M59" i="43"/>
  <c r="M43" i="43"/>
  <c r="M36" i="43"/>
  <c r="M38" i="43" s="1"/>
  <c r="L36" i="43"/>
  <c r="L38" i="43" s="1"/>
  <c r="K36" i="43"/>
  <c r="K38" i="43" s="1"/>
  <c r="J36" i="43"/>
  <c r="J38" i="43" s="1"/>
  <c r="I36" i="43"/>
  <c r="I38" i="43" s="1"/>
  <c r="H36" i="43"/>
  <c r="H38" i="43" s="1"/>
  <c r="G36" i="43"/>
  <c r="G38" i="43" s="1"/>
  <c r="F36" i="43"/>
  <c r="F38" i="43" s="1"/>
  <c r="E36" i="43"/>
  <c r="E38" i="43" s="1"/>
  <c r="D36" i="43"/>
  <c r="D38" i="43" s="1"/>
  <c r="C36" i="43"/>
  <c r="C38" i="43" s="1"/>
  <c r="B36" i="43"/>
  <c r="B38" i="43" s="1"/>
  <c r="M59" i="42"/>
  <c r="M43" i="42"/>
  <c r="M36" i="42"/>
  <c r="M38" i="42" s="1"/>
  <c r="L36" i="42"/>
  <c r="L38" i="42" s="1"/>
  <c r="K36" i="42"/>
  <c r="K38" i="42" s="1"/>
  <c r="J36" i="42"/>
  <c r="J38" i="42" s="1"/>
  <c r="I36" i="42"/>
  <c r="I38" i="42" s="1"/>
  <c r="H36" i="42"/>
  <c r="H38" i="42" s="1"/>
  <c r="G36" i="42"/>
  <c r="G38" i="42" s="1"/>
  <c r="F36" i="42"/>
  <c r="F38" i="42" s="1"/>
  <c r="E36" i="42"/>
  <c r="E38" i="42" s="1"/>
  <c r="D36" i="42"/>
  <c r="D38" i="42" s="1"/>
  <c r="C36" i="42"/>
  <c r="C38" i="42" s="1"/>
  <c r="B36" i="42"/>
  <c r="B38" i="42" s="1"/>
  <c r="H59" i="14"/>
  <c r="H43" i="14"/>
  <c r="H36" i="14"/>
  <c r="H38" i="14" s="1"/>
  <c r="G36" i="14"/>
  <c r="G38" i="14" s="1"/>
  <c r="F36" i="14"/>
  <c r="F38" i="14" s="1"/>
  <c r="E36" i="14"/>
  <c r="E38" i="14" s="1"/>
  <c r="D36" i="14"/>
  <c r="D38" i="14" s="1"/>
  <c r="C36" i="14"/>
  <c r="C38" i="14" s="1"/>
  <c r="B36" i="14"/>
  <c r="B38" i="14" s="1"/>
  <c r="B64" i="14" s="1"/>
  <c r="H59" i="13"/>
  <c r="H43" i="13"/>
  <c r="H36" i="13"/>
  <c r="H38" i="13" s="1"/>
  <c r="G36" i="13"/>
  <c r="G38" i="13" s="1"/>
  <c r="F36" i="13"/>
  <c r="F38" i="13" s="1"/>
  <c r="E36" i="13"/>
  <c r="E38" i="13" s="1"/>
  <c r="D36" i="13"/>
  <c r="D38" i="13" s="1"/>
  <c r="C36" i="13"/>
  <c r="C38" i="13" s="1"/>
  <c r="B36" i="13"/>
  <c r="B38" i="13" s="1"/>
  <c r="D59" i="12"/>
  <c r="D43" i="12"/>
  <c r="D36" i="12"/>
  <c r="D38" i="12" s="1"/>
  <c r="C36" i="12"/>
  <c r="C38" i="12" s="1"/>
  <c r="B36" i="12"/>
  <c r="B38" i="12" s="1"/>
  <c r="D59" i="2"/>
  <c r="D43" i="2"/>
  <c r="E59" i="34"/>
  <c r="D59" i="34"/>
  <c r="C59" i="34"/>
  <c r="B59" i="34"/>
  <c r="E54" i="34"/>
  <c r="D54" i="34"/>
  <c r="C54" i="34"/>
  <c r="B54" i="34"/>
  <c r="E43" i="34"/>
  <c r="D43" i="34"/>
  <c r="C43" i="34"/>
  <c r="B43" i="34"/>
  <c r="L59" i="43"/>
  <c r="K59" i="43"/>
  <c r="J59" i="43"/>
  <c r="I59" i="43"/>
  <c r="H59" i="43"/>
  <c r="G59" i="43"/>
  <c r="L43" i="43"/>
  <c r="K43" i="43"/>
  <c r="J43" i="43"/>
  <c r="I43" i="43"/>
  <c r="H43" i="43"/>
  <c r="G43" i="43"/>
  <c r="F43" i="43"/>
  <c r="E43" i="43"/>
  <c r="D43" i="43"/>
  <c r="C43" i="43"/>
  <c r="B43" i="43"/>
  <c r="L59" i="42"/>
  <c r="K59" i="42"/>
  <c r="J59" i="42"/>
  <c r="I59" i="42"/>
  <c r="H59" i="42"/>
  <c r="G59" i="42"/>
  <c r="L43" i="42"/>
  <c r="K43" i="42"/>
  <c r="J43" i="42"/>
  <c r="I43" i="42"/>
  <c r="H43" i="42"/>
  <c r="G43" i="42"/>
  <c r="F43" i="42"/>
  <c r="E43" i="42"/>
  <c r="D43" i="42"/>
  <c r="C43" i="42"/>
  <c r="B43" i="42"/>
  <c r="E59" i="14"/>
  <c r="D59" i="14"/>
  <c r="C59" i="14"/>
  <c r="B59" i="14"/>
  <c r="E54" i="14"/>
  <c r="D54" i="14"/>
  <c r="C54" i="14"/>
  <c r="B54" i="14"/>
  <c r="E43" i="14"/>
  <c r="D43" i="14"/>
  <c r="C43" i="14"/>
  <c r="B43" i="14"/>
  <c r="E59" i="13"/>
  <c r="E54" i="13"/>
  <c r="E43" i="13"/>
  <c r="D59" i="13"/>
  <c r="D54" i="13"/>
  <c r="D43" i="13"/>
  <c r="C59" i="13"/>
  <c r="C54" i="13"/>
  <c r="C43" i="13"/>
  <c r="B59" i="13"/>
  <c r="B54" i="13"/>
  <c r="B43" i="13"/>
  <c r="G43" i="34"/>
  <c r="G59" i="34"/>
  <c r="C43" i="33"/>
  <c r="C59" i="33"/>
  <c r="C43" i="32"/>
  <c r="C59" i="32"/>
  <c r="G43" i="14"/>
  <c r="G59" i="14"/>
  <c r="G59" i="13"/>
  <c r="G43" i="13"/>
  <c r="C59" i="12"/>
  <c r="C43" i="12"/>
  <c r="C43" i="2"/>
  <c r="C59" i="2"/>
  <c r="F59" i="34"/>
  <c r="F54" i="34"/>
  <c r="F43" i="34"/>
  <c r="B59" i="33"/>
  <c r="B43" i="33"/>
  <c r="B59" i="32"/>
  <c r="B43" i="32"/>
  <c r="F59" i="14"/>
  <c r="F54" i="14"/>
  <c r="F43" i="14"/>
  <c r="F59" i="13"/>
  <c r="F54" i="13"/>
  <c r="F43" i="13"/>
  <c r="B59" i="2"/>
  <c r="B59" i="12"/>
  <c r="B43" i="12"/>
  <c r="B43" i="2"/>
  <c r="B45" i="32" l="1"/>
  <c r="B45" i="33"/>
  <c r="B63" i="33" s="1"/>
  <c r="B64" i="13"/>
  <c r="B45" i="13"/>
  <c r="B63" i="13" s="1"/>
  <c r="B45" i="42"/>
  <c r="B64" i="42"/>
  <c r="B64" i="43"/>
  <c r="B45" i="43"/>
  <c r="Z63" i="48"/>
  <c r="Z65" i="48"/>
  <c r="Y63" i="48"/>
  <c r="Y65" i="48"/>
  <c r="X63" i="48"/>
  <c r="X65" i="48"/>
  <c r="W63" i="48"/>
  <c r="W65" i="48"/>
  <c r="T63" i="48"/>
  <c r="T65" i="48"/>
  <c r="U67" i="47"/>
  <c r="U69" i="47"/>
  <c r="U68" i="47"/>
  <c r="W67" i="47"/>
  <c r="W69" i="47"/>
  <c r="W68" i="47"/>
  <c r="Y67" i="47"/>
  <c r="Y69" i="47"/>
  <c r="Y68" i="47"/>
  <c r="T68" i="47"/>
  <c r="T67" i="47"/>
  <c r="T69" i="47"/>
  <c r="V68" i="47"/>
  <c r="V67" i="47"/>
  <c r="V69" i="47"/>
  <c r="X68" i="47"/>
  <c r="X67" i="47"/>
  <c r="X69" i="47"/>
  <c r="B45" i="34"/>
  <c r="B65" i="34" s="1"/>
  <c r="B64" i="34"/>
  <c r="G67" i="34"/>
  <c r="G68" i="34"/>
  <c r="G69" i="34"/>
  <c r="C67" i="34"/>
  <c r="C68" i="34"/>
  <c r="C69" i="34"/>
  <c r="E67" i="34"/>
  <c r="E68" i="34"/>
  <c r="E69" i="34"/>
  <c r="F67" i="34"/>
  <c r="F68" i="34"/>
  <c r="F69" i="34"/>
  <c r="B68" i="34"/>
  <c r="B67" i="34"/>
  <c r="B69" i="34"/>
  <c r="D67" i="34"/>
  <c r="D68" i="34"/>
  <c r="D69" i="34"/>
  <c r="H67" i="34"/>
  <c r="H68" i="34"/>
  <c r="H69" i="34"/>
  <c r="B65" i="33"/>
  <c r="B69" i="33"/>
  <c r="B67" i="33"/>
  <c r="B68" i="33"/>
  <c r="C69" i="33"/>
  <c r="C68" i="33"/>
  <c r="C67" i="33"/>
  <c r="D69" i="33"/>
  <c r="D68" i="33"/>
  <c r="D67" i="33"/>
  <c r="C67" i="32"/>
  <c r="C68" i="32"/>
  <c r="C69" i="32"/>
  <c r="B64" i="32"/>
  <c r="B63" i="32"/>
  <c r="B65" i="32"/>
  <c r="B69" i="32"/>
  <c r="B67" i="32"/>
  <c r="B68" i="32"/>
  <c r="D67" i="32"/>
  <c r="D68" i="32"/>
  <c r="D69" i="32"/>
  <c r="G68" i="43"/>
  <c r="G69" i="43"/>
  <c r="G67" i="43"/>
  <c r="I68" i="43"/>
  <c r="I69" i="43"/>
  <c r="I67" i="43"/>
  <c r="K68" i="43"/>
  <c r="K69" i="43"/>
  <c r="K67" i="43"/>
  <c r="H68" i="43"/>
  <c r="H69" i="43"/>
  <c r="H67" i="43"/>
  <c r="J68" i="43"/>
  <c r="J69" i="43"/>
  <c r="J67" i="43"/>
  <c r="L68" i="43"/>
  <c r="L69" i="43"/>
  <c r="L67" i="43"/>
  <c r="M68" i="43"/>
  <c r="M69" i="43"/>
  <c r="M67" i="43"/>
  <c r="G69" i="42"/>
  <c r="G67" i="42"/>
  <c r="G68" i="42"/>
  <c r="I69" i="42"/>
  <c r="I68" i="42"/>
  <c r="I67" i="42"/>
  <c r="K69" i="42"/>
  <c r="K68" i="42"/>
  <c r="K67" i="42"/>
  <c r="H69" i="42"/>
  <c r="H68" i="42"/>
  <c r="H67" i="42"/>
  <c r="J69" i="42"/>
  <c r="J68" i="42"/>
  <c r="J67" i="42"/>
  <c r="L69" i="42"/>
  <c r="L68" i="42"/>
  <c r="L67" i="42"/>
  <c r="M69" i="42"/>
  <c r="M68" i="42"/>
  <c r="M67" i="42"/>
  <c r="B68" i="14"/>
  <c r="B69" i="14"/>
  <c r="B67" i="14"/>
  <c r="D69" i="14"/>
  <c r="D68" i="14"/>
  <c r="D67" i="14"/>
  <c r="B45" i="14"/>
  <c r="F69" i="14"/>
  <c r="F68" i="14"/>
  <c r="F67" i="14"/>
  <c r="G69" i="14"/>
  <c r="G68" i="14"/>
  <c r="G67" i="14"/>
  <c r="C69" i="14"/>
  <c r="C68" i="14"/>
  <c r="C67" i="14"/>
  <c r="E69" i="14"/>
  <c r="E68" i="14"/>
  <c r="E67" i="14"/>
  <c r="H69" i="14"/>
  <c r="H68" i="14"/>
  <c r="H67" i="14"/>
  <c r="F68" i="13"/>
  <c r="F67" i="13"/>
  <c r="F69" i="13"/>
  <c r="G68" i="13"/>
  <c r="G67" i="13"/>
  <c r="G69" i="13"/>
  <c r="B69" i="13"/>
  <c r="B67" i="13"/>
  <c r="B68" i="13"/>
  <c r="D68" i="13"/>
  <c r="D67" i="13"/>
  <c r="D69" i="13"/>
  <c r="H68" i="13"/>
  <c r="H67" i="13"/>
  <c r="H69" i="13"/>
  <c r="C68" i="13"/>
  <c r="C67" i="13"/>
  <c r="C69" i="13"/>
  <c r="E68" i="13"/>
  <c r="E67" i="13"/>
  <c r="E69" i="13"/>
  <c r="B68" i="12"/>
  <c r="B69" i="12"/>
  <c r="B67" i="12"/>
  <c r="C68" i="12"/>
  <c r="C69" i="12"/>
  <c r="C67" i="12"/>
  <c r="D69" i="12"/>
  <c r="D67" i="12"/>
  <c r="D68" i="12"/>
  <c r="D68" i="2"/>
  <c r="D69" i="2"/>
  <c r="D67" i="2"/>
  <c r="B69" i="2"/>
  <c r="B67" i="2"/>
  <c r="B68" i="2"/>
  <c r="C69" i="2"/>
  <c r="C67" i="2"/>
  <c r="C68" i="2"/>
  <c r="Z67" i="47"/>
  <c r="Z68" i="47"/>
  <c r="Z69" i="47"/>
  <c r="C45" i="34"/>
  <c r="C64" i="34"/>
  <c r="E45" i="34"/>
  <c r="E64" i="34"/>
  <c r="G45" i="34"/>
  <c r="G64" i="34"/>
  <c r="D64" i="34"/>
  <c r="D45" i="34"/>
  <c r="F45" i="34"/>
  <c r="F64" i="34"/>
  <c r="H64" i="34"/>
  <c r="H45" i="34"/>
  <c r="C45" i="33"/>
  <c r="C64" i="33"/>
  <c r="D45" i="33"/>
  <c r="D64" i="33"/>
  <c r="B64" i="33"/>
  <c r="C45" i="32"/>
  <c r="C64" i="32"/>
  <c r="D45" i="32"/>
  <c r="D64" i="32"/>
  <c r="C45" i="13"/>
  <c r="C64" i="13"/>
  <c r="E45" i="13"/>
  <c r="E64" i="13"/>
  <c r="G45" i="13"/>
  <c r="G64" i="13"/>
  <c r="D45" i="13"/>
  <c r="D64" i="13"/>
  <c r="F64" i="13"/>
  <c r="F45" i="13"/>
  <c r="H64" i="13"/>
  <c r="H45" i="13"/>
  <c r="D45" i="14"/>
  <c r="D63" i="14" s="1"/>
  <c r="D64" i="14"/>
  <c r="F45" i="14"/>
  <c r="F64" i="14"/>
  <c r="H45" i="14"/>
  <c r="H64" i="14"/>
  <c r="C45" i="14"/>
  <c r="C63" i="14" s="1"/>
  <c r="C64" i="14"/>
  <c r="E45" i="14"/>
  <c r="E63" i="14" s="1"/>
  <c r="E64" i="14"/>
  <c r="G45" i="14"/>
  <c r="G64" i="14"/>
  <c r="C64" i="42"/>
  <c r="C45" i="42"/>
  <c r="E64" i="42"/>
  <c r="E45" i="42"/>
  <c r="G64" i="42"/>
  <c r="G45" i="42"/>
  <c r="I64" i="42"/>
  <c r="I45" i="42"/>
  <c r="K64" i="42"/>
  <c r="K45" i="42"/>
  <c r="M64" i="42"/>
  <c r="M45" i="42"/>
  <c r="D45" i="42"/>
  <c r="D64" i="42"/>
  <c r="F45" i="42"/>
  <c r="F64" i="42"/>
  <c r="H45" i="42"/>
  <c r="H64" i="42"/>
  <c r="J45" i="42"/>
  <c r="J64" i="42"/>
  <c r="L45" i="42"/>
  <c r="L64" i="42"/>
  <c r="D45" i="43"/>
  <c r="D64" i="43"/>
  <c r="F45" i="43"/>
  <c r="F64" i="43"/>
  <c r="H45" i="43"/>
  <c r="H64" i="43"/>
  <c r="J45" i="43"/>
  <c r="J64" i="43"/>
  <c r="L45" i="43"/>
  <c r="L64" i="43"/>
  <c r="C64" i="43"/>
  <c r="C45" i="43"/>
  <c r="E64" i="43"/>
  <c r="E45" i="43"/>
  <c r="G64" i="43"/>
  <c r="G45" i="43"/>
  <c r="I64" i="43"/>
  <c r="I45" i="43"/>
  <c r="K64" i="43"/>
  <c r="K45" i="43"/>
  <c r="M64" i="43"/>
  <c r="M45" i="43"/>
  <c r="M63" i="43" s="1"/>
  <c r="B64" i="12"/>
  <c r="B45" i="12"/>
  <c r="D45" i="12"/>
  <c r="D64" i="12"/>
  <c r="C45" i="12"/>
  <c r="C64" i="12"/>
  <c r="B64" i="2"/>
  <c r="B45" i="2"/>
  <c r="D64" i="2"/>
  <c r="D45" i="2"/>
  <c r="C64" i="2"/>
  <c r="C45" i="2"/>
  <c r="B45" i="47"/>
  <c r="B64" i="47"/>
  <c r="C45" i="47"/>
  <c r="C64" i="47"/>
  <c r="D45" i="47"/>
  <c r="D64" i="47"/>
  <c r="E45" i="47"/>
  <c r="E64" i="47"/>
  <c r="F45" i="47"/>
  <c r="F64" i="47"/>
  <c r="G45" i="47"/>
  <c r="G64" i="47"/>
  <c r="H45" i="47"/>
  <c r="H64" i="47"/>
  <c r="I45" i="47"/>
  <c r="I64" i="47"/>
  <c r="J45" i="47"/>
  <c r="J64" i="47"/>
  <c r="K45" i="47"/>
  <c r="K64" i="47"/>
  <c r="L45" i="47"/>
  <c r="L64" i="47"/>
  <c r="M45" i="47"/>
  <c r="M64" i="47"/>
  <c r="N45" i="47"/>
  <c r="N64" i="47"/>
  <c r="O45" i="47"/>
  <c r="O64" i="47"/>
  <c r="P45" i="47"/>
  <c r="P64" i="47"/>
  <c r="Q45" i="47"/>
  <c r="Q64" i="47"/>
  <c r="R45" i="47"/>
  <c r="R64" i="47"/>
  <c r="S45" i="47"/>
  <c r="S64" i="47"/>
  <c r="T45" i="47"/>
  <c r="T64" i="47"/>
  <c r="U45" i="47"/>
  <c r="U64" i="47"/>
  <c r="V45" i="47"/>
  <c r="V64" i="47"/>
  <c r="W45" i="47"/>
  <c r="W64" i="47"/>
  <c r="X45" i="47"/>
  <c r="X64" i="47"/>
  <c r="Y45" i="47"/>
  <c r="Y64" i="47"/>
  <c r="Z45" i="47"/>
  <c r="Z64" i="47"/>
  <c r="B63" i="34" l="1"/>
  <c r="Z63" i="47"/>
  <c r="Z65" i="47"/>
  <c r="Y63" i="47"/>
  <c r="Y65" i="47"/>
  <c r="X63" i="47"/>
  <c r="X65" i="47"/>
  <c r="W63" i="47"/>
  <c r="W65" i="47"/>
  <c r="V63" i="47"/>
  <c r="V65" i="47"/>
  <c r="U63" i="47"/>
  <c r="U65" i="47"/>
  <c r="T63" i="47"/>
  <c r="T65" i="47"/>
  <c r="F63" i="34"/>
  <c r="F65" i="34"/>
  <c r="G63" i="34"/>
  <c r="G65" i="34"/>
  <c r="E63" i="34"/>
  <c r="E65" i="34"/>
  <c r="C63" i="34"/>
  <c r="C65" i="34"/>
  <c r="H63" i="34"/>
  <c r="H65" i="34"/>
  <c r="D63" i="34"/>
  <c r="D65" i="34"/>
  <c r="D63" i="33"/>
  <c r="D65" i="33"/>
  <c r="C63" i="33"/>
  <c r="C65" i="33"/>
  <c r="D63" i="32"/>
  <c r="D65" i="32"/>
  <c r="C63" i="32"/>
  <c r="C65" i="32"/>
  <c r="L63" i="43"/>
  <c r="L65" i="43"/>
  <c r="J63" i="43"/>
  <c r="J65" i="43"/>
  <c r="H63" i="43"/>
  <c r="H65" i="43"/>
  <c r="K63" i="43"/>
  <c r="K65" i="43"/>
  <c r="I63" i="43"/>
  <c r="I65" i="43"/>
  <c r="G63" i="43"/>
  <c r="G65" i="43"/>
  <c r="L63" i="42"/>
  <c r="L65" i="42"/>
  <c r="J63" i="42"/>
  <c r="J65" i="42"/>
  <c r="H63" i="42"/>
  <c r="H65" i="42"/>
  <c r="M63" i="42"/>
  <c r="M65" i="42"/>
  <c r="K63" i="42"/>
  <c r="K65" i="42"/>
  <c r="I63" i="42"/>
  <c r="I65" i="42"/>
  <c r="G63" i="42"/>
  <c r="G65" i="42"/>
  <c r="B63" i="14"/>
  <c r="B65" i="14"/>
  <c r="G63" i="14"/>
  <c r="G65" i="14"/>
  <c r="H63" i="14"/>
  <c r="H65" i="14"/>
  <c r="F63" i="14"/>
  <c r="F65" i="14"/>
  <c r="H63" i="13"/>
  <c r="H65" i="13"/>
  <c r="F63" i="13"/>
  <c r="F65" i="13"/>
  <c r="D63" i="13"/>
  <c r="D65" i="13"/>
  <c r="G63" i="13"/>
  <c r="G65" i="13"/>
  <c r="E63" i="13"/>
  <c r="E65" i="13"/>
  <c r="C63" i="13"/>
  <c r="C65" i="13"/>
  <c r="C63" i="12"/>
  <c r="C65" i="12"/>
  <c r="D63" i="12"/>
  <c r="D65" i="12"/>
  <c r="B63" i="12"/>
  <c r="B65" i="12"/>
  <c r="C63" i="2"/>
  <c r="C65" i="2"/>
  <c r="B63" i="2"/>
  <c r="B65" i="2"/>
  <c r="D63" i="2"/>
  <c r="D65" i="2"/>
</calcChain>
</file>

<file path=xl/sharedStrings.xml><?xml version="1.0" encoding="utf-8"?>
<sst xmlns="http://schemas.openxmlformats.org/spreadsheetml/2006/main" count="1027" uniqueCount="154">
  <si>
    <t>Drivstoff</t>
  </si>
  <si>
    <t>Produktavgift</t>
  </si>
  <si>
    <t>Agn, is, salt og emballasje</t>
  </si>
  <si>
    <t>Sosiale kostnader</t>
  </si>
  <si>
    <t>Forsikring fartøy</t>
  </si>
  <si>
    <t>Vedlikehold fartøy</t>
  </si>
  <si>
    <t>Vedlikehold/nyanskaffelser redskap</t>
  </si>
  <si>
    <t>Netto finansposter</t>
  </si>
  <si>
    <t>Antall fartøy i utvalg</t>
  </si>
  <si>
    <t>Strukturavgift</t>
  </si>
  <si>
    <t>Kontrollavgift</t>
  </si>
  <si>
    <t>Ordinært resultat før skatt</t>
  </si>
  <si>
    <t>Driftsinntekter</t>
  </si>
  <si>
    <t>Driftskostnader:</t>
  </si>
  <si>
    <t>Lønnsomhetsundersøkelse for fiskeflåten</t>
  </si>
  <si>
    <t>År:</t>
  </si>
  <si>
    <t>Arbeidsgodtgjørelse til mannskap</t>
  </si>
  <si>
    <t>Tidsserie:</t>
  </si>
  <si>
    <t>Endringer i metode/underliggende forutsetninger</t>
  </si>
  <si>
    <t>Endringer i fartøygruppering</t>
  </si>
  <si>
    <t>Lønnsomhetsundersøkelse for fiskeflåten - Fartøygrupper</t>
  </si>
  <si>
    <t>Definisjoner</t>
  </si>
  <si>
    <t>Agn, is salt og emballasje</t>
  </si>
  <si>
    <t>Her inngår kostnader til agn, konservering av fisk og emballasje.</t>
  </si>
  <si>
    <t>Vedlikehold/nyanskaffelse redskap</t>
  </si>
  <si>
    <t>Driftsresultat</t>
  </si>
  <si>
    <t>Driftsresultatet er resultatet av driftsaktivitetene til fartøyet; differansen mellom driftsinntektene og sum driftskostnader.</t>
  </si>
  <si>
    <t>Dette nøkkeltallet viser hvor mye som tjenes på hver 100 kr solgt (Driftsresultat*100%/Driftsinntekter).</t>
  </si>
  <si>
    <t>Rentesubsidier/Kontraheringstilskudd</t>
  </si>
  <si>
    <t>Her inngår renteinntekter og eventuelle rentesubsidier/kontraheringstilskudd (fra 1999) i tillegg til andre finansinntekter (inkl. gevinst på fordringer og gjeld i utenlandsk valuta som følge av valutakursendringer).</t>
  </si>
  <si>
    <t>Her inngår rentekostnader i tillegg til andre finanskostnader (inkl. tap på fordringer og gjeld i utenlandsk valuta som følge av valutakursendringer).</t>
  </si>
  <si>
    <t>Nettofinansposter er differansen mellom finansinntekter (kostnadsreduserende driftstilskudd/likviditetstilskudd, rentesubsidier/kontraheringstilskudd, diverse finansinntekter) og diverse finanskostnader.</t>
  </si>
  <si>
    <t>Ordinært resultat før skatt er driftsresultatet tillagt netto finansposter. Denne resultatstørrelsen tar hensyn til bedriftens finansiering, og gir dermed et bilde av den ordinære inntjeningen i året.</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</si>
  <si>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</si>
  <si>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</si>
  <si>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Sum omløpsmidler</t>
  </si>
  <si>
    <t>Sum eiendeler</t>
  </si>
  <si>
    <t>Langsiktig gjeld</t>
  </si>
  <si>
    <t>Kortsiktig gjeld</t>
  </si>
  <si>
    <t>Sum egenkapital og gjeld</t>
  </si>
  <si>
    <t>Driftsdøgn</t>
  </si>
  <si>
    <t>Balansestørrelser:</t>
  </si>
  <si>
    <t>Totalkapitalrentabilitet (%)</t>
  </si>
  <si>
    <t>Pensjonstrekk</t>
  </si>
  <si>
    <t xml:space="preserve">Avskrivning fartøy </t>
  </si>
  <si>
    <t>Avskrivninger fisketillatelser</t>
  </si>
  <si>
    <t>Fiskefartøy</t>
  </si>
  <si>
    <t>Fisketillatelser</t>
  </si>
  <si>
    <t>Egenkapital</t>
  </si>
  <si>
    <t>Antall fartøy i populasjon</t>
  </si>
  <si>
    <t>Bedriftsøkonomisk perspektiv</t>
  </si>
  <si>
    <t>Sum driftskostnader</t>
  </si>
  <si>
    <t>Driftsmargin (%)</t>
  </si>
  <si>
    <t>Rentesub./kontraheringstilsk.</t>
  </si>
  <si>
    <t>Veid gjennomsnitt per fartøy - som vekter har en benyttet antall fartøy i massen</t>
  </si>
  <si>
    <t>Ny utvalgsplan og estimeringsmetode</t>
  </si>
  <si>
    <t>1980-2001</t>
  </si>
  <si>
    <t>Endringer i populasjonen</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</si>
  <si>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</si>
  <si>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</si>
  <si>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Endring fra samfunnsøkonomisk perspektiv til bedriftsøkonomisk perspektiv</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</si>
  <si>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</si>
  <si>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</si>
  <si>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</si>
  <si>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</si>
  <si>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</si>
  <si>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</si>
  <si>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</si>
  <si>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andre varige driftsmidler inkluderes blant annet redskap, hjelpebåt, sjøbod, kai, transportmidler og langsiktige plasseringer i aksjer og andeler.</t>
  </si>
  <si>
    <t xml:space="preserve">Sum omløpsmidler består av kontanter, bankinnskudd, kortsiktig plassering av aksjer og andeler, varelager og beholdning av bunkers, proviant emballasje mv. </t>
  </si>
  <si>
    <t>Egenkapitalen er differansen mellom sum eiendeler og summen av kortsiktig og langsiktig gjeld.</t>
  </si>
  <si>
    <t>Fartøyenes kortsiktige gjeld (driftskreditt, leverandørgjeld, skyldig merverdi- og investeringsavgift osv.).</t>
  </si>
  <si>
    <t xml:space="preserve">Fartøyenes langsiktige gjeld (pantegjeld, utsatt skatt osv.). </t>
  </si>
  <si>
    <t>Sum egenkapital og gjeld er summen av "Egenkapital", "Kortsiktig gjeld" og "Langsiktig gjeld".</t>
  </si>
  <si>
    <t>Antall fartøy i utvalg er antall fartøy som resultatene i lønnsomhetsundersøkelsen er basert på. Se "Merknader - metodiske endringer" vedrørende endring i utvalgsmetode.</t>
  </si>
  <si>
    <t>Undersøkelsen har gjennomgått flere metodiske endringer som kan ha betydning ved bruk av tallmaterialet for enkelte formål (se "Merknader - metodiske endringer")</t>
  </si>
  <si>
    <t xml:space="preserve"> </t>
  </si>
  <si>
    <t>Kostnader til proviant</t>
  </si>
  <si>
    <t>Andre kostnader</t>
  </si>
  <si>
    <t>Finansinntekter</t>
  </si>
  <si>
    <t>Finanskostnader</t>
  </si>
  <si>
    <t>Andre anleggsmidler</t>
  </si>
  <si>
    <t>Sum anleggsmidler</t>
  </si>
  <si>
    <t>Andre forsikringer</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</si>
  <si>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</si>
  <si>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</si>
  <si>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Sum anleggsmidler er summen av "Fiskefartøy", "Fisketillatelser" og "Andre anleggsmidler".</t>
  </si>
  <si>
    <t>Sum eiendeler er summen av anleggsmidler og omløpsmidler.</t>
  </si>
  <si>
    <t>Antall driftsdøgn</t>
  </si>
  <si>
    <t>Antall fartøy i populasjon. Kriteriene for fastsettelse av populasjonen er endret over tid, se "Merknader - metodiske endringer" vedrørende endringer i populasjonen.</t>
  </si>
  <si>
    <t>Nøkkeltall:</t>
  </si>
  <si>
    <t>Egenkapitalrentabilitet (%)</t>
  </si>
  <si>
    <t>Likviditetsgrad 1 (%)</t>
  </si>
  <si>
    <t>Egenkapitalandel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</si>
  <si>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</si>
  <si>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</si>
  <si>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</si>
  <si>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Egenkapitalandelen viser hvor stor andel av totalkapitalen/eiendelene som er finansiert med egne midler (Egenkapital*100%/Totalkapital).</t>
  </si>
  <si>
    <t>Nøkkeltallet sier noe om hvordan anleggsmidlene er finansiert (Anleggsmidler*100%/(Langsiktig gjeld+Egenkapital)). Dersom prosenten er mindre enn 100 indikerer dette at langsiktig gjeld og egenkapital fullt ut finansierer anleggsmidlene.</t>
  </si>
  <si>
    <t>Andel langsiktig gjeld (%)</t>
  </si>
  <si>
    <t>Andel kortsiktig gjeld (%)</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</si>
  <si>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</si>
  <si>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</si>
  <si>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</si>
  <si>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Veid gjennomsnitt per fartøy</t>
  </si>
  <si>
    <t>Balansestørrelser (kr):</t>
  </si>
  <si>
    <t>Resultatregnskap (kr):</t>
  </si>
  <si>
    <t xml:space="preserve">Totalkapitalrentabilitet gir uttrykk for avkastningen til totalkapitalen i virksomheten (("Ordinært resultat før skatt"+"Finanskostnader")*100%/Totalkapital). Totalkapitalen er lik "Sum eiendeler". </t>
  </si>
  <si>
    <t>Driftsmargin</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</si>
  <si>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</si>
  <si>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</si>
  <si>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spesielt for størrelser i balansen, vil få større betydning for resultatet enn tidligere. Dette er spesielt aktuelt på fartøygruppenivå for grupper hvor utvalget er lavt. For fartøygrupper hvor utvalget er høyere og for sammenstillinger på høyere nivå (f. eks. for størrelsesgrupper og totalt) har reduksjonen i utvalget mindre betydning. </t>
  </si>
  <si>
    <t>Det er gjort en endring av definisjon i grupperingen av enkelte av fartøyene innenfor pelagiske fiskerier. I «forskrift av 13.oktober 2006 nr. 1157 om spesielle tillatelser til å drive enkelte former for fiske og fangst» er det åpnet for at enkelte fartøy med nottillatelse kan få tillatelse til bruke trål i fisket, og omvendt at enkelte fartøy med pelagiske tråltillatelser kan få tillatelse til å fiske med not. For årene 2009-2012 er fartøyene, som har benyttet seg av en slik tillatelse, i undersøkelsen blitt gruppert etter det redskapet de har benyttet. I forbindelse med 2013-undersøkelsen er dette endret slik at disse fartøyene blir plassert i fartøygrupper etter hvilken rettighet fartøyet har. Denne endringen påvirker kystnotgruppene (fartøygruppene 9-11) og pelagiske trålere (fartøygruppe 13).</t>
  </si>
  <si>
    <t xml:space="preserve">I forbindelse med 2012-undersøkelsen er det gjort mindre endringer i fartøygrupperingen. Utviklingen i antall fartøy i fartøygruppe 8  "Diverse trålere (Fiske etter sei, vassild, flatfisk m.m.)" har gått i en slik retning at vi ikke lenger finner grunnlag for å presentere resultater for gruppen, og vi har derfor valgt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Det er gjort endringer i tidsseriene tilbake i tid, slik at tallene er sammenliknbare. Endringen påvirker tallene for årene 2003-2011. </t>
  </si>
  <si>
    <t>Fiskeriforskningsavgift</t>
  </si>
  <si>
    <t>Avgift innført med virkning fra og med 1. januar 2014. Forskrift av 17. desember 2014 om innkreving av avgift til fiskeriforskning og overvåkning (fiskeriforskningsavgiften). Av § 2 fremgår det at det skal betales fiskeriforskningsavgift av brutto fangstverdi for all fangst som til enhver tid er omfattet av salgslagenes enerett til førstehåndsomsetning etter fiskesalgslagsloven. Avgiften skal dekke deler av kostnadene ved å skaffe nødvendig kunnskapsgrunnlag for fiskeriforvaltningen. Avgiften trekkes over sluttseddel på samme grunnlag som produktavgift og pensjonstrekk (brutto fangstinntekt fratrukket lagsavgift).</t>
  </si>
  <si>
    <t>Det er opprettet en ny fartøygruppe, fartøygruppe 14 "Havgående krabbefartøy". Fartøygruppen består av fartøy over 28 m st.l. som fisker etter snø- og kongekrabbe. Fartøygruppen sorterer under bunnfiskerier.</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</si>
  <si>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1. juli 2008.</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</si>
  <si>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For at fartøyene skal behandles så likt som mulige beregner vi også en lott for eiere i enkeltpersonforetak, i de tilfeller hvor vi ser at eier har arbeidet ombord på fartøyet, slik at avlønning for alle som har arbeidet ombord på fartøyet inngår som en del av driftskostnadene. Ved beregning av lott forsøker en å følge overenskomsten til Norges Fiskarlag.
Proviant er inkludert i arbeidsgodtgjørelse til mannskap i undersøkelser før 1996.</t>
  </si>
  <si>
    <t>Proviant er spesifisert som egen post fra og med 1996-undersøkelsen. I tidligere undersøkelser er proviantkostnadene inkludert i posten "Arbeidsgodtgjørelse til mannskap".</t>
  </si>
  <si>
    <t>Som sosiale kostnader regnes pensjonskostnader, arbeidsgiveravgift og andre personalkostnader. For år før 2003 er pensjonstrekket inkludert i posten "Sosiale kostnader".</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</si>
  <si>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
Pensjonstrekket er i tidsseriene spesifisert som egen post fra og med 2003.</t>
  </si>
  <si>
    <t xml:space="preserve">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
Avskrivninger på fisketillatelser har det vært mulig å spesifisere i tidsseriene som egen post fra og med 2002. </t>
  </si>
  <si>
    <t>Fartøyets driftstid. Driftsdøgn inkluderer forberedelser, landligge, døgn i sjøen og avslutning av fiske. Tidligere ble driftstiden for hvert fiske regnet fra og med den dag fartøyet begynte sesongen til og med den dag det avsluttet sesongen. Enkelte fartøy hadde isteden for dato for begynnelse og slutt av den enkelte sesong oppgitt "hele året" som driftstid. I samsvar med den praksis som Fiskeridirektoratet benyttet i andre undersøkelser valgte en, dersom ikke andre opplysninger tilsa noe annet, å fastsette disse fartøyers driftstid til 330 dager (300 i undersøkelsene før 1991). Fra og med 2005-undersøkelsen er det ikke samlet inn opplysninger om de ulike sesongene. 
I de tilfeller hvor driftsdøgn ikke er oppgitt har en fra og med 1997-undersøkelsen lagt til grunn leveringsdatoer i Fiskeridirektoratets Landings- og sluttseddelregister for beregning av antall driftsdøgn. Leveringsdatoer i landings- og sluttseddelregisteret benyttes også som en kontroll mot innsendte opplysninger. 
Denne størrelsen presenteres ikke for årene 1997-2002 for enkelte grupperinger. Det ble for disse årene ikke beregnet driftsdøgn for fartøy i størrelsen 8-12,9 meter største lengde.</t>
  </si>
  <si>
    <t>Endringer i fartøygruppering og størrelsesgruppering</t>
  </si>
  <si>
    <t>Endringer i populasjonen, fartøygrupperinger og størrelsesgruppering</t>
  </si>
  <si>
    <t>1985/1998/2003/2007/2015-</t>
  </si>
  <si>
    <t>Lagsavgift</t>
  </si>
  <si>
    <r>
      <t>Fartøygruppe 001</t>
    </r>
    <r>
      <rPr>
        <sz val="12"/>
        <color rgb="FF14406B"/>
        <rFont val="Arial"/>
        <family val="2"/>
      </rPr>
      <t xml:space="preserve"> 
Konvensjonelle kystfiskefartøy under 11 meter hj.l.</t>
    </r>
  </si>
  <si>
    <r>
      <t xml:space="preserve">Fartøygruppe 002 
</t>
    </r>
    <r>
      <rPr>
        <sz val="12"/>
        <color rgb="FF14406B"/>
        <rFont val="Arial"/>
        <family val="2"/>
      </rPr>
      <t>Konvensjonelle kystfiskefartøy 11-14,9 meter hj.l.</t>
    </r>
  </si>
  <si>
    <r>
      <t xml:space="preserve">Fartøygruppe 003 
</t>
    </r>
    <r>
      <rPr>
        <sz val="12"/>
        <color rgb="FF14406B"/>
        <rFont val="Arial"/>
        <family val="2"/>
      </rPr>
      <t>Konvensjonelle kystfiskefartøy 15-20,9 meter hj.l.</t>
    </r>
  </si>
  <si>
    <r>
      <t xml:space="preserve">Fartøygruppe 004 
</t>
    </r>
    <r>
      <rPr>
        <sz val="12"/>
        <color rgb="FF14406B"/>
        <rFont val="Arial"/>
        <family val="2"/>
      </rPr>
      <t>Konvensjonelle kystfiskefartøy 21 meter hj.l. og over</t>
    </r>
  </si>
  <si>
    <r>
      <t xml:space="preserve">Fartøygruppe 005 
</t>
    </r>
    <r>
      <rPr>
        <sz val="12"/>
        <color rgb="FF14406B"/>
        <rFont val="Arial"/>
        <family val="2"/>
      </rPr>
      <t>Konvensjonelle havfiskefartøy</t>
    </r>
  </si>
  <si>
    <r>
      <t xml:space="preserve">Fartøygruppe 006 </t>
    </r>
    <r>
      <rPr>
        <vertAlign val="superscript"/>
        <sz val="14"/>
        <color rgb="FF14406B"/>
        <rFont val="Arial"/>
        <family val="2"/>
      </rPr>
      <t>1)</t>
    </r>
    <r>
      <rPr>
        <sz val="14"/>
        <color rgb="FF14406B"/>
        <rFont val="Arial"/>
        <family val="2"/>
      </rPr>
      <t xml:space="preserve">
</t>
    </r>
    <r>
      <rPr>
        <sz val="12"/>
        <color rgb="FF14406B"/>
        <rFont val="Arial"/>
        <family val="2"/>
      </rPr>
      <t>Torsketrålere inkl. trålere i andre bunnfiskerier</t>
    </r>
  </si>
  <si>
    <r>
      <rPr>
        <vertAlign val="superscript"/>
        <sz val="8"/>
        <color theme="1"/>
        <rFont val="Arial"/>
        <family val="2"/>
      </rPr>
      <t>1)</t>
    </r>
    <r>
      <rPr>
        <sz val="8"/>
        <color theme="1"/>
        <rFont val="Arial"/>
        <family val="2"/>
      </rPr>
      <t xml:space="preserve"> Fartøygruppe 6 er slått sammen med tidligere fartøygruppe 8 "Diverse trålere (Fiske etter sei, vassild, flatfisk m.m.)" fra og med 2012-undersøkelsen. Fartøygruppe 6 skifter samtidig navn fra "Torsketrålere/Reketrålere" til "Torsketrålere inkl. trålere i andre bunnfiskerier". Som følge av denne sammenslåingen er tidsserien endret tilbake i tid, slik at tallene er sammneliknbare. Dette medfører en endring i tallene for årene 2003-2011. Se "Merknader - metodiske endringer" for ytterligere informasjon.</t>
    </r>
  </si>
  <si>
    <r>
      <t xml:space="preserve">Fartøygruppe 007 
</t>
    </r>
    <r>
      <rPr>
        <sz val="12"/>
        <color rgb="FF14406B"/>
        <rFont val="Arial"/>
        <family val="2"/>
      </rPr>
      <t>Kystreketrålere</t>
    </r>
  </si>
  <si>
    <r>
      <t>Fartøygruppe 009</t>
    </r>
    <r>
      <rPr>
        <sz val="12"/>
        <color rgb="FF14406B"/>
        <rFont val="Arial"/>
        <family val="2"/>
      </rPr>
      <t xml:space="preserve"> 
Kystnotfartøy under 11 meter hjemmelslengde</t>
    </r>
  </si>
  <si>
    <r>
      <t xml:space="preserve">Fartøygruppe 010 
</t>
    </r>
    <r>
      <rPr>
        <sz val="12"/>
        <color rgb="FF14406B"/>
        <rFont val="Arial"/>
        <family val="2"/>
      </rPr>
      <t>Kystnotfartøy 11-21,35 meter hjemmelslengde</t>
    </r>
  </si>
  <si>
    <r>
      <t xml:space="preserve">Fartøygruppe 011 
</t>
    </r>
    <r>
      <rPr>
        <sz val="12"/>
        <color rgb="FF14406B"/>
        <rFont val="Arial"/>
        <family val="2"/>
      </rPr>
      <t>Kystnotfartøy inkl. ringnotsnurpere uten konsesjon (SUK-gruppen) 21,36 meter hj.l. og over</t>
    </r>
  </si>
  <si>
    <r>
      <t xml:space="preserve">Fartøygruppe 012 
</t>
    </r>
    <r>
      <rPr>
        <sz val="12"/>
        <color rgb="FF14406B"/>
        <rFont val="Arial"/>
        <family val="2"/>
      </rPr>
      <t>Ringnotsnurpere</t>
    </r>
  </si>
  <si>
    <r>
      <t>Egenkapitalrentabilitet (%)</t>
    </r>
    <r>
      <rPr>
        <vertAlign val="superscript"/>
        <sz val="9"/>
        <rFont val="Arial"/>
        <family val="2"/>
      </rPr>
      <t>1)</t>
    </r>
  </si>
  <si>
    <r>
      <rPr>
        <vertAlign val="superscript"/>
        <sz val="8"/>
        <rFont val="Arial"/>
        <family val="2"/>
      </rPr>
      <t>1)</t>
    </r>
    <r>
      <rPr>
        <sz val="8"/>
        <rFont val="Arial"/>
        <family val="2"/>
      </rPr>
      <t xml:space="preserve"> For årene 2012-2015 er beregningene korrigert i forhold til det vi har presentert tidligere, da vi oppdaget en feil i beregningene. Disse tallene er markert i tabellen.</t>
    </r>
  </si>
  <si>
    <r>
      <t xml:space="preserve">Fartøygruppe 013 
</t>
    </r>
    <r>
      <rPr>
        <sz val="12"/>
        <color rgb="FF14406B"/>
        <rFont val="Arial"/>
        <family val="2"/>
      </rPr>
      <t>Pelagiske trålere (tidligere Industritrålere)</t>
    </r>
  </si>
  <si>
    <r>
      <t xml:space="preserve">Fartøygruppe 014 
</t>
    </r>
    <r>
      <rPr>
        <sz val="12"/>
        <color rgb="FF14406B"/>
        <rFont val="Arial"/>
        <family val="2"/>
      </rPr>
      <t>Havgående krabbefartøy</t>
    </r>
  </si>
  <si>
    <r>
      <t xml:space="preserve">I forbindelse med 2003-undersøkelsen ble det gjennomført store endringer i både inndelingen av fartøygrupper og størrelsesgrupper.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
Når det gjelder inndeling av flåten i størrelsesgrupper, har en tatt utgangspunkt i lengdeinndelingen i "Finnmarksmodellen" for å gruppere kystfartøyene (fartøy under 28 meter største lengde) etter fysisk størrelse. En har ikke foretatt noen videre inndeling av flåten i størrelsen 28 meter største lengde og over.</t>
    </r>
  </si>
  <si>
    <r>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Fra og med 2019 er Lagsavgift en egen post under driftskostnader. I tidligere lønnsomhetsundersøkelser ble den trukket fra fangstinntekten før vi beregnet driftsinntekter.</t>
    </r>
    <r>
      <rPr>
        <sz val="10"/>
        <color rgb="FF00B050"/>
        <rFont val="Arial"/>
        <family val="2"/>
      </rPr>
      <t xml:space="preserve"> </t>
    </r>
  </si>
  <si>
    <t>Avgift til salgslagene i forbindelse med omsetningen av fangst. Avgiften er hjemlet i Fiskesalslagslova § 9. Avgiftsatsen blir fastsatt av salgslagene selv og vil derfor variere mellom salgslagene og fra år til år.</t>
  </si>
  <si>
    <t>Offisiell statistikk</t>
  </si>
  <si>
    <t>Ressursavgift</t>
  </si>
  <si>
    <t xml:space="preserve">Avgift innført med virkning fra og med 1. januar 2005. Forskrift av 20. desember 2004 om kontrollavgift i fiskeflåten. Av § 2 fremgikk det at det skulle betales kontrollavgift av brutto fangstverdi for all fangst som til enhver tid var omfattet av salgslagenes enerett til førstehåndsomsetning etter råfiskloven. Avgiften ble trukket med en sats på 0,2 prosent over sluttseddel på samme grunnlag som produktavgift, pensjonstrekk og strukturavgift (brutto fangstinntekt fratrukket lagsavgift). Avgiften opphørte 1. januar 2013.
Kontrollavgiften ble gjeninnført med virkning fra og med 1.januar 2021. Forskrift av 20. desember 2021 om innkreving av kontrollavgift i fiskeflåten. Av § 2 fremgår det at det skal betales kontrollavgift av brutto fangstverdi for all fangst av norske fartøy som til enhver tid er omfattet av salgslagenes enerett til førstehåndsomsetning etter fiskesalgslagsloven. Avgiftssatsen er 0,22 prosent. Beregningsgrunnlag for avgiften er brutto fangstverdi fratrukket lagsavgift, og avgiften blir trukket over sluttseddel. Avgiften gjelder for fartøy større en eller lik 15 meter største lengde.
</t>
  </si>
  <si>
    <t>Avgift innført med virkning fra og med 1. juli 2021. Forskrift av 18. juni 2021 om avgift på viltlevende marine ressurser. Av § 1 fremgår det at det skal betales avgift til statskassen ved førstehåndsomsetning av viltlevende marine ressurser som er høstet av norskregistrert fartøy. Avgiften skal betales med 0,42 prosent av avgiftsgrunnlaget. Avgiftsgrunnlaget er brutto salgsbeløp minus den avgift som skal betales til fiskesalgslaget etter fiskesalslagslova (brutto fangstinntekt fratrukket lagsavgift). Avgiften trekkes over sluttseddel.</t>
  </si>
  <si>
    <r>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t>
    </r>
    <r>
      <rPr>
        <vertAlign val="subscript"/>
        <sz val="10"/>
        <rFont val="Arial"/>
        <family val="2"/>
      </rPr>
      <t>2</t>
    </r>
    <r>
      <rPr>
        <sz val="10"/>
        <rFont val="Arial"/>
        <family val="2"/>
      </rPr>
      <t>-kompensasjon. Første år med utbetaling fra kompensasjonsordningen for CO</t>
    </r>
    <r>
      <rPr>
        <vertAlign val="subscript"/>
        <sz val="10"/>
        <rFont val="Arial"/>
        <family val="2"/>
      </rPr>
      <t>2</t>
    </r>
    <r>
      <rPr>
        <sz val="10"/>
        <rFont val="Arial"/>
        <family val="2"/>
      </rPr>
      <t>-avgift er 2021.  Fra og med 1. januar 2020 er det innført en kompensasjonsordning for CO</t>
    </r>
    <r>
      <rPr>
        <vertAlign val="subscript"/>
        <sz val="10"/>
        <rFont val="Arial"/>
        <family val="2"/>
      </rPr>
      <t>2</t>
    </r>
    <r>
      <rPr>
        <sz val="10"/>
        <rFont val="Arial"/>
        <family val="2"/>
      </rPr>
      <t>-avgift, jf. forskrift av 23. desember 2020 om midl. tilskudd som kompensasjon for CO</t>
    </r>
    <r>
      <rPr>
        <vertAlign val="subscript"/>
        <sz val="10"/>
        <rFont val="Arial"/>
        <family val="2"/>
      </rPr>
      <t>2</t>
    </r>
    <r>
      <rPr>
        <sz val="10"/>
        <rFont val="Arial"/>
        <family val="2"/>
      </rPr>
      <t>-avgift til fartøy som driver fiske og fangst i nære farvann. CO</t>
    </r>
    <r>
      <rPr>
        <vertAlign val="subscript"/>
        <sz val="10"/>
        <rFont val="Arial"/>
        <family val="2"/>
      </rPr>
      <t>2</t>
    </r>
    <r>
      <rPr>
        <sz val="10"/>
        <rFont val="Arial"/>
        <family val="2"/>
      </rPr>
      <t>-kompensasjon utbetales på basis av fangstverdi det foregående kalenderår, etter søknad. Ordningen administreres av Garantikassen for fiskere. 
CO</t>
    </r>
    <r>
      <rPr>
        <vertAlign val="subscript"/>
        <sz val="10"/>
        <rFont val="Arial"/>
        <family val="2"/>
      </rPr>
      <t>2</t>
    </r>
    <r>
      <rPr>
        <sz val="10"/>
        <rFont val="Arial"/>
        <family val="2"/>
      </rPr>
      <t>-kompensasjon blir i de tilfeller hvor vi kan identifisere kompensasjonsbeløpet i de tilsendte opplysningene ført til fradrag fra drivstoff. Det kan forekomme unntak.</t>
    </r>
  </si>
  <si>
    <t>Nominelle verdier</t>
  </si>
  <si>
    <t>Oppdatert pr.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</si>
</sst>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Red]\-#,##0.0"/>
    <numFmt numFmtId="168" formatCode="#,##0.0;\-#,##0.0"/>
    <numFmt numFmtId="169" formatCode="0.0\ %"/>
    <numFmt numFmtId="170" formatCode="###,###,##0;[Red]\-###,###,##0"/>
    <numFmt numFmtId="171" formatCode="_ * #,##0_ ;_ * \-#,##0_ ;_ * &quot;-&quot;??_ ;_ @_ "/>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0"/>
      <name val="Arial"/>
      <family val="2"/>
    </font>
    <font>
      <sz val="10"/>
      <color theme="1"/>
      <name val="Arial"/>
      <family val="2"/>
    </font>
    <font>
      <sz val="16"/>
      <color rgb="FF14406B"/>
      <name val="Arial"/>
      <family val="2"/>
    </font>
    <font>
      <sz val="9"/>
      <name val="Arial"/>
      <family val="2"/>
    </font>
    <font>
      <sz val="14"/>
      <color rgb="FF14406B"/>
      <name val="Arial"/>
      <family val="2"/>
    </font>
    <font>
      <sz val="12"/>
      <color rgb="FF14406B"/>
      <name val="Arial"/>
      <family val="2"/>
    </font>
    <font>
      <b/>
      <sz val="9"/>
      <color theme="1"/>
      <name val="Arial"/>
      <family val="2"/>
    </font>
    <font>
      <b/>
      <sz val="9"/>
      <color theme="0"/>
      <name val="Arial"/>
      <family val="2"/>
    </font>
    <font>
      <sz val="11"/>
      <color rgb="FF14406B"/>
      <name val="Arial"/>
      <family val="2"/>
    </font>
    <font>
      <b/>
      <sz val="9"/>
      <name val="Arial"/>
      <family val="2"/>
    </font>
    <font>
      <sz val="14"/>
      <color rgb="FF0033A0"/>
      <name val="Arial"/>
      <family val="2"/>
    </font>
    <font>
      <b/>
      <sz val="10"/>
      <name val="Arial"/>
      <family val="2"/>
    </font>
    <font>
      <vertAlign val="superscript"/>
      <sz val="14"/>
      <color rgb="FF14406B"/>
      <name val="Arial"/>
      <family val="2"/>
    </font>
    <font>
      <sz val="8"/>
      <color theme="1"/>
      <name val="Arial"/>
      <family val="2"/>
    </font>
    <font>
      <vertAlign val="superscript"/>
      <sz val="8"/>
      <color theme="1"/>
      <name val="Arial"/>
      <family val="2"/>
    </font>
    <font>
      <vertAlign val="superscript"/>
      <sz val="9"/>
      <name val="Arial"/>
      <family val="2"/>
    </font>
    <font>
      <vertAlign val="superscript"/>
      <sz val="8"/>
      <name val="Arial"/>
      <family val="2"/>
    </font>
    <font>
      <b/>
      <sz val="14"/>
      <name val="Arial"/>
      <family val="2"/>
    </font>
    <font>
      <u/>
      <sz val="10"/>
      <name val="Arial"/>
      <family val="2"/>
    </font>
    <font>
      <b/>
      <sz val="10"/>
      <color theme="1"/>
      <name val="Arial"/>
      <family val="2"/>
    </font>
    <font>
      <sz val="14"/>
      <name val="Arial"/>
      <family val="2"/>
    </font>
    <font>
      <sz val="10"/>
      <color rgb="FFFF0000"/>
      <name val="Arial"/>
      <family val="2"/>
    </font>
    <font>
      <b/>
      <sz val="10"/>
      <color rgb="FFFF0000"/>
      <name val="Arial"/>
      <family val="2"/>
    </font>
    <font>
      <sz val="10"/>
      <color rgb="FF00B050"/>
      <name val="Arial"/>
      <family val="2"/>
    </font>
    <font>
      <sz val="12"/>
      <color rgb="FF23AEB4"/>
      <name val="Arial"/>
      <family val="2"/>
    </font>
    <font>
      <vertAlign val="subscript"/>
      <sz val="10"/>
      <name val="Arial"/>
      <family val="2"/>
    </font>
  </fonts>
  <fills count="3">
    <fill>
      <patternFill patternType="none"/>
    </fill>
    <fill>
      <patternFill patternType="gray125"/>
    </fill>
    <fill>
      <patternFill patternType="solid">
        <fgColor rgb="FF23AEB4"/>
        <bgColor indexed="64"/>
      </patternFill>
    </fill>
  </fills>
  <borders count="22">
    <border>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0" fontId="3" fillId="0" borderId="0"/>
    <xf numFmtId="0" fontId="6" fillId="0" borderId="0"/>
  </cellStyleXfs>
  <cellXfs count="148">
    <xf numFmtId="0" fontId="0" fillId="0" borderId="0" xfId="0"/>
    <xf numFmtId="0" fontId="8" fillId="0" borderId="0" xfId="0" applyFont="1"/>
    <xf numFmtId="0" fontId="9" fillId="0" borderId="0" xfId="0" applyFont="1"/>
    <xf numFmtId="0" fontId="10" fillId="0" borderId="0" xfId="0" applyFont="1" applyAlignment="1">
      <alignment wrapText="1"/>
    </xf>
    <xf numFmtId="0" fontId="9" fillId="0" borderId="0" xfId="0" applyFont="1" applyAlignment="1">
      <alignment vertical="center"/>
    </xf>
    <xf numFmtId="0" fontId="12" fillId="0" borderId="0" xfId="0" applyFont="1" applyAlignment="1">
      <alignment vertical="center" wrapText="1"/>
    </xf>
    <xf numFmtId="1" fontId="13" fillId="2" borderId="1" xfId="0" applyNumberFormat="1" applyFont="1" applyFill="1" applyBorder="1" applyAlignment="1">
      <alignment horizontal="left"/>
    </xf>
    <xf numFmtId="0" fontId="13" fillId="2" borderId="1" xfId="0" applyFont="1" applyFill="1" applyBorder="1" applyAlignment="1">
      <alignment horizontal="right"/>
    </xf>
    <xf numFmtId="0" fontId="9" fillId="0" borderId="0" xfId="0" applyFont="1" applyBorder="1"/>
    <xf numFmtId="0" fontId="14" fillId="0" borderId="0" xfId="0" applyFont="1"/>
    <xf numFmtId="0" fontId="15" fillId="0" borderId="0" xfId="0" applyFont="1" applyBorder="1" applyAlignment="1">
      <alignment horizontal="center"/>
    </xf>
    <xf numFmtId="0" fontId="15" fillId="0" borderId="0" xfId="0" applyFont="1"/>
    <xf numFmtId="3" fontId="15" fillId="0" borderId="0" xfId="0" applyNumberFormat="1" applyFont="1"/>
    <xf numFmtId="3" fontId="9" fillId="0" borderId="0" xfId="0" applyNumberFormat="1" applyFont="1"/>
    <xf numFmtId="1" fontId="9" fillId="0" borderId="0" xfId="0" applyNumberFormat="1" applyFont="1"/>
    <xf numFmtId="3" fontId="9" fillId="0" borderId="0" xfId="0" applyNumberFormat="1" applyFont="1" applyAlignment="1">
      <alignment horizontal="right"/>
    </xf>
    <xf numFmtId="3" fontId="15" fillId="0" borderId="1" xfId="3" applyNumberFormat="1" applyFont="1" applyBorder="1"/>
    <xf numFmtId="170" fontId="15" fillId="0" borderId="0" xfId="3" applyNumberFormat="1" applyFont="1"/>
    <xf numFmtId="0" fontId="14" fillId="0" borderId="0" xfId="0" applyFont="1" applyBorder="1"/>
    <xf numFmtId="3" fontId="15" fillId="0" borderId="1" xfId="0" applyNumberFormat="1" applyFont="1" applyBorder="1"/>
    <xf numFmtId="3" fontId="15" fillId="0" borderId="0" xfId="0" applyNumberFormat="1" applyFont="1" applyBorder="1"/>
    <xf numFmtId="167" fontId="9" fillId="0" borderId="0" xfId="0" applyNumberFormat="1" applyFont="1"/>
    <xf numFmtId="165" fontId="9" fillId="0" borderId="0" xfId="0" applyNumberFormat="1" applyFont="1"/>
    <xf numFmtId="3" fontId="15" fillId="0" borderId="0" xfId="0" applyNumberFormat="1" applyFont="1" applyAlignment="1">
      <alignment vertical="top"/>
    </xf>
    <xf numFmtId="0" fontId="9" fillId="2" borderId="0" xfId="0" applyFont="1" applyFill="1"/>
    <xf numFmtId="168" fontId="9" fillId="0" borderId="0" xfId="0" applyNumberFormat="1" applyFont="1"/>
    <xf numFmtId="1" fontId="15" fillId="0" borderId="0" xfId="0" applyNumberFormat="1" applyFont="1"/>
    <xf numFmtId="3" fontId="15" fillId="0" borderId="0" xfId="0" applyNumberFormat="1" applyFont="1" applyAlignment="1"/>
    <xf numFmtId="3" fontId="15" fillId="0" borderId="0" xfId="0" applyNumberFormat="1" applyFont="1" applyBorder="1" applyAlignment="1">
      <alignment horizontal="center"/>
    </xf>
    <xf numFmtId="0" fontId="16" fillId="0" borderId="0" xfId="0" applyFont="1"/>
    <xf numFmtId="0" fontId="9" fillId="0" borderId="0" xfId="0" applyFont="1" applyBorder="1" applyAlignment="1"/>
    <xf numFmtId="3" fontId="9" fillId="0" borderId="0" xfId="0" applyNumberFormat="1" applyFont="1" applyAlignment="1"/>
    <xf numFmtId="1" fontId="9" fillId="0" borderId="0" xfId="0" applyNumberFormat="1" applyFont="1" applyAlignment="1"/>
    <xf numFmtId="3" fontId="9" fillId="0" borderId="0" xfId="7" applyNumberFormat="1" applyFont="1" applyAlignment="1">
      <alignment vertical="top"/>
    </xf>
    <xf numFmtId="3" fontId="15" fillId="0" borderId="1" xfId="3" applyNumberFormat="1" applyFont="1" applyBorder="1" applyAlignment="1"/>
    <xf numFmtId="0" fontId="9" fillId="0" borderId="0" xfId="0" applyFont="1" applyAlignment="1"/>
    <xf numFmtId="170" fontId="15" fillId="0" borderId="0" xfId="3" applyNumberFormat="1" applyFont="1" applyAlignment="1"/>
    <xf numFmtId="3" fontId="15" fillId="0" borderId="1" xfId="0" applyNumberFormat="1" applyFont="1" applyBorder="1" applyAlignment="1"/>
    <xf numFmtId="168" fontId="9" fillId="0" borderId="0" xfId="0" applyNumberFormat="1" applyFont="1" applyAlignment="1"/>
    <xf numFmtId="167" fontId="9" fillId="0" borderId="0" xfId="0" applyNumberFormat="1" applyFont="1" applyAlignment="1"/>
    <xf numFmtId="0" fontId="15" fillId="0" borderId="0" xfId="0" applyFont="1" applyAlignment="1"/>
    <xf numFmtId="1" fontId="15" fillId="0" borderId="0" xfId="0" applyNumberFormat="1" applyFont="1" applyAlignment="1"/>
    <xf numFmtId="0" fontId="8" fillId="0" borderId="0" xfId="1" applyFont="1"/>
    <xf numFmtId="0" fontId="4" fillId="0" borderId="0" xfId="1" applyFont="1"/>
    <xf numFmtId="0" fontId="3" fillId="0" borderId="0" xfId="1" applyFont="1"/>
    <xf numFmtId="0" fontId="10" fillId="0" borderId="0" xfId="1" applyFont="1" applyAlignment="1">
      <alignment wrapText="1"/>
    </xf>
    <xf numFmtId="0" fontId="17" fillId="0" borderId="0" xfId="1" applyFont="1" applyAlignment="1"/>
    <xf numFmtId="1" fontId="13" fillId="2" borderId="1" xfId="1" applyNumberFormat="1" applyFont="1" applyFill="1" applyBorder="1" applyAlignment="1">
      <alignment horizontal="left"/>
    </xf>
    <xf numFmtId="0" fontId="13" fillId="2" borderId="1" xfId="1" applyFont="1" applyFill="1" applyBorder="1"/>
    <xf numFmtId="0" fontId="9" fillId="0" borderId="0" xfId="1" applyFont="1"/>
    <xf numFmtId="0" fontId="17" fillId="0" borderId="0" xfId="1" applyFont="1" applyBorder="1"/>
    <xf numFmtId="0" fontId="15" fillId="0" borderId="0" xfId="1" applyFont="1"/>
    <xf numFmtId="3" fontId="15" fillId="0" borderId="0" xfId="1" applyNumberFormat="1" applyFont="1"/>
    <xf numFmtId="3" fontId="15" fillId="0" borderId="0" xfId="1" applyNumberFormat="1" applyFont="1" applyAlignment="1">
      <alignment vertical="top"/>
    </xf>
    <xf numFmtId="3" fontId="9" fillId="0" borderId="0" xfId="1" applyNumberFormat="1" applyFont="1"/>
    <xf numFmtId="3" fontId="15" fillId="0" borderId="1" xfId="1" applyNumberFormat="1" applyFont="1" applyBorder="1"/>
    <xf numFmtId="170" fontId="15" fillId="0" borderId="0" xfId="1" applyNumberFormat="1" applyFont="1"/>
    <xf numFmtId="166" fontId="9" fillId="0" borderId="0" xfId="1" applyNumberFormat="1" applyFont="1"/>
    <xf numFmtId="3" fontId="9" fillId="0" borderId="0" xfId="1" applyNumberFormat="1" applyFont="1" applyBorder="1"/>
    <xf numFmtId="165" fontId="9" fillId="0" borderId="0" xfId="1" applyNumberFormat="1" applyFont="1"/>
    <xf numFmtId="167" fontId="9" fillId="0" borderId="0" xfId="1" applyNumberFormat="1" applyFont="1"/>
    <xf numFmtId="1" fontId="15" fillId="0" borderId="0" xfId="1" applyNumberFormat="1" applyFont="1"/>
    <xf numFmtId="0" fontId="4" fillId="2" borderId="0" xfId="1" applyFont="1" applyFill="1"/>
    <xf numFmtId="0" fontId="3" fillId="2" borderId="0" xfId="1" applyFont="1" applyFill="1"/>
    <xf numFmtId="0" fontId="15" fillId="0" borderId="0" xfId="0" applyFont="1" applyBorder="1"/>
    <xf numFmtId="3" fontId="9" fillId="0" borderId="0" xfId="0" applyNumberFormat="1" applyFont="1" applyAlignment="1">
      <alignment vertical="top"/>
    </xf>
    <xf numFmtId="3" fontId="9" fillId="0" borderId="17" xfId="0" applyNumberFormat="1" applyFont="1" applyBorder="1"/>
    <xf numFmtId="1" fontId="15" fillId="0" borderId="0" xfId="1" applyNumberFormat="1" applyFont="1" applyAlignment="1">
      <alignment vertical="top"/>
    </xf>
    <xf numFmtId="3" fontId="15" fillId="0" borderId="0" xfId="1" applyNumberFormat="1" applyFont="1" applyFill="1" applyAlignment="1">
      <alignment vertical="top"/>
    </xf>
    <xf numFmtId="3" fontId="9" fillId="2" borderId="0" xfId="1" applyNumberFormat="1" applyFont="1" applyFill="1" applyAlignment="1">
      <alignment vertical="top"/>
    </xf>
    <xf numFmtId="0" fontId="19" fillId="0" borderId="0" xfId="0" applyFont="1" applyAlignment="1">
      <alignment wrapText="1"/>
    </xf>
    <xf numFmtId="0" fontId="15" fillId="0" borderId="0" xfId="1" applyFont="1" applyAlignment="1"/>
    <xf numFmtId="0" fontId="15" fillId="0" borderId="0" xfId="1" applyFont="1" applyBorder="1"/>
    <xf numFmtId="169" fontId="9" fillId="0" borderId="0" xfId="2" applyNumberFormat="1" applyFont="1"/>
    <xf numFmtId="3" fontId="15" fillId="0" borderId="0" xfId="1" applyNumberFormat="1" applyFont="1" applyBorder="1"/>
    <xf numFmtId="0" fontId="9" fillId="2" borderId="0" xfId="1" applyFont="1" applyFill="1"/>
    <xf numFmtId="165" fontId="9" fillId="0" borderId="0" xfId="0" applyNumberFormat="1" applyFont="1" applyAlignment="1"/>
    <xf numFmtId="0" fontId="13" fillId="2" borderId="1" xfId="0" applyFont="1" applyFill="1" applyBorder="1"/>
    <xf numFmtId="166" fontId="9" fillId="0" borderId="0" xfId="0" applyNumberFormat="1" applyFont="1"/>
    <xf numFmtId="0" fontId="4" fillId="0" borderId="0" xfId="0" applyFont="1" applyAlignment="1">
      <alignment wrapText="1"/>
    </xf>
    <xf numFmtId="170" fontId="9" fillId="0" borderId="0" xfId="1" applyNumberFormat="1" applyFont="1"/>
    <xf numFmtId="171" fontId="9" fillId="0" borderId="0" xfId="4" applyNumberFormat="1" applyFont="1"/>
    <xf numFmtId="1" fontId="9" fillId="0" borderId="0" xfId="1" applyNumberFormat="1" applyFont="1"/>
    <xf numFmtId="0" fontId="23" fillId="0" borderId="0" xfId="1" applyFont="1"/>
    <xf numFmtId="0" fontId="14" fillId="0" borderId="0" xfId="1" applyFont="1"/>
    <xf numFmtId="0" fontId="17" fillId="0" borderId="0" xfId="1" applyFont="1"/>
    <xf numFmtId="0" fontId="17" fillId="0" borderId="2" xfId="1" applyFont="1" applyBorder="1" applyAlignment="1">
      <alignment vertical="top"/>
    </xf>
    <xf numFmtId="0" fontId="3" fillId="0" borderId="3" xfId="1" applyFont="1" applyBorder="1" applyAlignment="1">
      <alignment vertical="top" wrapText="1"/>
    </xf>
    <xf numFmtId="0" fontId="17" fillId="0" borderId="4" xfId="1" applyFont="1" applyBorder="1" applyAlignment="1">
      <alignment horizontal="right" vertical="top"/>
    </xf>
    <xf numFmtId="0" fontId="3" fillId="0" borderId="5" xfId="1" applyFont="1" applyBorder="1" applyAlignment="1">
      <alignment vertical="top"/>
    </xf>
    <xf numFmtId="1" fontId="17" fillId="0" borderId="4" xfId="1" applyNumberFormat="1" applyFont="1" applyBorder="1" applyAlignment="1">
      <alignment vertical="top"/>
    </xf>
    <xf numFmtId="0" fontId="3" fillId="0" borderId="0" xfId="1" applyFont="1" applyAlignment="1">
      <alignment wrapText="1"/>
    </xf>
    <xf numFmtId="0" fontId="3" fillId="0" borderId="5" xfId="1" applyFont="1" applyBorder="1" applyAlignment="1">
      <alignment vertical="top" wrapText="1"/>
    </xf>
    <xf numFmtId="0" fontId="17" fillId="0" borderId="4" xfId="1" applyFont="1" applyBorder="1" applyAlignment="1">
      <alignment vertical="top"/>
    </xf>
    <xf numFmtId="0" fontId="3" fillId="0" borderId="0" xfId="8" applyFont="1"/>
    <xf numFmtId="0" fontId="17" fillId="0" borderId="4" xfId="1" applyFont="1" applyFill="1" applyBorder="1" applyAlignment="1">
      <alignment vertical="top"/>
    </xf>
    <xf numFmtId="0" fontId="25" fillId="0" borderId="18" xfId="1" applyFont="1" applyBorder="1" applyAlignment="1">
      <alignment vertical="top"/>
    </xf>
    <xf numFmtId="0" fontId="7" fillId="0" borderId="5" xfId="1" applyFont="1" applyBorder="1" applyAlignment="1">
      <alignment vertical="top"/>
    </xf>
    <xf numFmtId="0" fontId="17" fillId="0" borderId="16" xfId="1" applyFont="1" applyBorder="1" applyAlignment="1">
      <alignment vertical="top"/>
    </xf>
    <xf numFmtId="0" fontId="7" fillId="0" borderId="12" xfId="1" applyFont="1" applyBorder="1" applyAlignment="1">
      <alignment vertical="top"/>
    </xf>
    <xf numFmtId="0" fontId="26" fillId="0" borderId="0" xfId="1" applyFont="1"/>
    <xf numFmtId="0" fontId="25" fillId="0" borderId="2" xfId="1" applyFont="1" applyBorder="1" applyAlignment="1">
      <alignment vertical="top"/>
    </xf>
    <xf numFmtId="0" fontId="25" fillId="0" borderId="4" xfId="1" applyFont="1" applyBorder="1" applyAlignment="1">
      <alignment vertical="top"/>
    </xf>
    <xf numFmtId="0" fontId="25" fillId="0" borderId="7" xfId="1" applyFont="1" applyBorder="1" applyAlignment="1">
      <alignment vertical="top"/>
    </xf>
    <xf numFmtId="0" fontId="27" fillId="0" borderId="0" xfId="1" applyFont="1"/>
    <xf numFmtId="0" fontId="28" fillId="0" borderId="7" xfId="1" applyFont="1" applyBorder="1" applyAlignment="1">
      <alignment vertical="top"/>
    </xf>
    <xf numFmtId="167" fontId="25" fillId="0" borderId="4" xfId="1" applyNumberFormat="1" applyFont="1" applyBorder="1" applyAlignment="1">
      <alignment vertical="top"/>
    </xf>
    <xf numFmtId="0" fontId="7" fillId="0" borderId="4" xfId="1" applyFont="1" applyBorder="1" applyAlignment="1">
      <alignment vertical="top"/>
    </xf>
    <xf numFmtId="0" fontId="25" fillId="0" borderId="6" xfId="1" applyFont="1" applyBorder="1" applyAlignment="1">
      <alignment vertical="top"/>
    </xf>
    <xf numFmtId="0" fontId="24" fillId="0" borderId="0" xfId="1" applyFont="1"/>
    <xf numFmtId="0" fontId="30" fillId="0" borderId="0" xfId="0" applyFont="1" applyAlignment="1">
      <alignment horizontal="left"/>
    </xf>
    <xf numFmtId="0" fontId="3" fillId="0" borderId="0" xfId="1"/>
    <xf numFmtId="0" fontId="3" fillId="0" borderId="0" xfId="1" applyAlignment="1">
      <alignment wrapText="1"/>
    </xf>
    <xf numFmtId="0" fontId="3" fillId="0" borderId="14" xfId="1" applyFont="1" applyBorder="1" applyAlignment="1">
      <alignment horizontal="left" vertical="top" wrapText="1"/>
    </xf>
    <xf numFmtId="0" fontId="3" fillId="0" borderId="1" xfId="1" applyFont="1" applyBorder="1" applyAlignment="1">
      <alignment horizontal="left" vertical="top" wrapText="1"/>
    </xf>
    <xf numFmtId="0" fontId="3" fillId="0" borderId="15" xfId="1" applyFont="1" applyBorder="1" applyAlignment="1">
      <alignment horizontal="left" vertical="top" wrapText="1"/>
    </xf>
    <xf numFmtId="0" fontId="7" fillId="0" borderId="14" xfId="1" applyFont="1" applyBorder="1" applyAlignment="1">
      <alignment horizontal="left" vertical="top" wrapText="1"/>
    </xf>
    <xf numFmtId="0" fontId="7" fillId="0" borderId="1" xfId="1" applyFont="1" applyBorder="1" applyAlignment="1">
      <alignment horizontal="left" vertical="top" wrapText="1"/>
    </xf>
    <xf numFmtId="0" fontId="7" fillId="0" borderId="15" xfId="1" applyFont="1" applyBorder="1" applyAlignment="1">
      <alignment horizontal="left" vertical="top" wrapText="1"/>
    </xf>
    <xf numFmtId="0" fontId="3" fillId="0" borderId="19" xfId="1" applyFont="1" applyBorder="1" applyAlignment="1">
      <alignment horizontal="left" vertical="top" wrapText="1"/>
    </xf>
    <xf numFmtId="0" fontId="3" fillId="0" borderId="20" xfId="1" applyFont="1" applyBorder="1" applyAlignment="1">
      <alignment horizontal="left" vertical="top" wrapText="1"/>
    </xf>
    <xf numFmtId="0" fontId="3" fillId="0" borderId="21" xfId="1" applyFont="1" applyBorder="1" applyAlignment="1">
      <alignment horizontal="left" vertical="top" wrapText="1"/>
    </xf>
    <xf numFmtId="0" fontId="3" fillId="0" borderId="3" xfId="1" applyFont="1" applyBorder="1" applyAlignment="1">
      <alignment vertical="top" wrapText="1"/>
    </xf>
    <xf numFmtId="0" fontId="3" fillId="0" borderId="8" xfId="1" applyFont="1" applyBorder="1" applyAlignment="1">
      <alignment vertical="top" wrapText="1"/>
    </xf>
    <xf numFmtId="0" fontId="3" fillId="0" borderId="5" xfId="1" applyFont="1" applyBorder="1" applyAlignment="1">
      <alignment vertical="top" wrapText="1"/>
    </xf>
    <xf numFmtId="0" fontId="3" fillId="0" borderId="9" xfId="1" applyFont="1" applyBorder="1" applyAlignment="1">
      <alignment vertical="top" wrapText="1"/>
    </xf>
    <xf numFmtId="0" fontId="7" fillId="0" borderId="5" xfId="1" applyFont="1" applyBorder="1" applyAlignment="1">
      <alignment vertical="top" wrapText="1"/>
    </xf>
    <xf numFmtId="0" fontId="7" fillId="0" borderId="9" xfId="1" applyFont="1" applyBorder="1" applyAlignment="1">
      <alignment vertical="top" wrapText="1"/>
    </xf>
    <xf numFmtId="0" fontId="3" fillId="0" borderId="3" xfId="1" applyBorder="1" applyAlignment="1">
      <alignment vertical="top" wrapText="1"/>
    </xf>
    <xf numFmtId="0" fontId="3" fillId="0" borderId="8" xfId="1" applyBorder="1" applyAlignment="1">
      <alignment vertical="top" wrapText="1"/>
    </xf>
    <xf numFmtId="0" fontId="3" fillId="0" borderId="5" xfId="1" applyBorder="1" applyAlignment="1">
      <alignment vertical="top" wrapText="1"/>
    </xf>
    <xf numFmtId="0" fontId="3" fillId="0" borderId="9" xfId="1" applyBorder="1" applyAlignment="1">
      <alignment vertical="top" wrapText="1"/>
    </xf>
    <xf numFmtId="0" fontId="3" fillId="0" borderId="10" xfId="1" applyBorder="1" applyAlignment="1">
      <alignment vertical="top" wrapText="1"/>
    </xf>
    <xf numFmtId="0" fontId="3" fillId="0" borderId="11" xfId="1" applyBorder="1" applyAlignment="1">
      <alignment vertical="top" wrapText="1"/>
    </xf>
    <xf numFmtId="0" fontId="3" fillId="0" borderId="14" xfId="1" applyBorder="1" applyAlignment="1">
      <alignment vertical="top" wrapText="1"/>
    </xf>
    <xf numFmtId="0" fontId="3" fillId="0" borderId="1" xfId="1" applyBorder="1" applyAlignment="1">
      <alignment vertical="top" wrapText="1"/>
    </xf>
    <xf numFmtId="0" fontId="3" fillId="0" borderId="15" xfId="1" applyBorder="1" applyAlignment="1">
      <alignment vertical="top" wrapText="1"/>
    </xf>
    <xf numFmtId="0" fontId="3" fillId="0" borderId="14" xfId="1" applyBorder="1" applyAlignment="1">
      <alignment horizontal="left" vertical="top" wrapText="1"/>
    </xf>
    <xf numFmtId="0" fontId="3" fillId="0" borderId="1" xfId="1" applyBorder="1" applyAlignment="1">
      <alignment horizontal="left" vertical="top" wrapText="1"/>
    </xf>
    <xf numFmtId="0" fontId="3" fillId="0" borderId="15" xfId="1" applyBorder="1" applyAlignment="1">
      <alignment horizontal="left" vertical="top" wrapText="1"/>
    </xf>
    <xf numFmtId="0" fontId="3" fillId="0" borderId="14" xfId="1" applyBorder="1" applyAlignment="1">
      <alignment horizontal="center" vertical="top" wrapText="1"/>
    </xf>
    <xf numFmtId="0" fontId="3" fillId="0" borderId="1" xfId="1" applyBorder="1" applyAlignment="1">
      <alignment horizontal="center" vertical="top" wrapText="1"/>
    </xf>
    <xf numFmtId="0" fontId="3" fillId="0" borderId="15" xfId="1" applyBorder="1" applyAlignment="1">
      <alignment horizontal="center" vertical="top" wrapText="1"/>
    </xf>
    <xf numFmtId="0" fontId="7" fillId="0" borderId="14"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3" fillId="0" borderId="12" xfId="1" applyBorder="1" applyAlignment="1">
      <alignment vertical="top" wrapText="1"/>
    </xf>
    <xf numFmtId="0" fontId="3" fillId="0" borderId="13" xfId="1" applyBorder="1" applyAlignment="1">
      <alignment vertical="top" wrapText="1"/>
    </xf>
  </cellXfs>
  <cellStyles count="9">
    <cellStyle name="Komma" xfId="3" builtinId="3"/>
    <cellStyle name="Normal" xfId="0" builtinId="0"/>
    <cellStyle name="Normal 2" xfId="1" xr:uid="{00000000-0005-0000-0000-000002000000}"/>
    <cellStyle name="Normal 3" xfId="8" xr:uid="{00000000-0005-0000-0000-000003000000}"/>
    <cellStyle name="Normal_004 Konvensjonelle &gt;= 21" xfId="7" xr:uid="{00000000-0005-0000-0000-000004000000}"/>
    <cellStyle name="Prosent" xfId="2" builtinId="5"/>
    <cellStyle name="Tusenskille 2" xfId="4" xr:uid="{00000000-0005-0000-0000-000006000000}"/>
    <cellStyle name="Tusenskille 2 2" xfId="6" xr:uid="{00000000-0005-0000-0000-000007000000}"/>
    <cellStyle name="Tusenskille 3" xfId="5" xr:uid="{00000000-0005-0000-0000-000008000000}"/>
  </cellStyles>
  <dxfs count="0"/>
  <tableStyles count="0" defaultTableStyle="TableStyleMedium9" defaultPivotStyle="PivotStyleLight16"/>
  <colors>
    <mruColors>
      <color rgb="FF1440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Z76"/>
  <sheetViews>
    <sheetView tabSelected="1" workbookViewId="0">
      <pane xSplit="1" ySplit="12" topLeftCell="B13" activePane="bottomRight" state="frozen"/>
      <selection activeCell="B11" sqref="B11"/>
      <selection pane="topRight" activeCell="B11" sqref="B11"/>
      <selection pane="bottomLeft" activeCell="B11" sqref="B11"/>
      <selection pane="bottomRight"/>
    </sheetView>
  </sheetViews>
  <sheetFormatPr baseColWidth="10" defaultColWidth="9.140625" defaultRowHeight="12" x14ac:dyDescent="0.2"/>
  <cols>
    <col min="1" max="1" width="62.85546875" style="2" customWidth="1"/>
    <col min="2" max="19" width="11.28515625" style="2" customWidth="1"/>
    <col min="20" max="16384" width="9.140625" style="2"/>
  </cols>
  <sheetData>
    <row r="1" spans="1:130" ht="20.25" x14ac:dyDescent="0.3">
      <c r="A1" s="1" t="s">
        <v>14</v>
      </c>
    </row>
    <row r="3" spans="1:130" ht="33" customHeight="1" x14ac:dyDescent="0.2">
      <c r="A3" s="3" t="s">
        <v>128</v>
      </c>
    </row>
    <row r="4" spans="1:130" ht="15" x14ac:dyDescent="0.2">
      <c r="A4" s="110" t="s">
        <v>147</v>
      </c>
    </row>
    <row r="6" spans="1:130" ht="12.75" customHeight="1" x14ac:dyDescent="0.2">
      <c r="A6" s="2" t="s">
        <v>50</v>
      </c>
    </row>
    <row r="7" spans="1:130" ht="12.75" customHeight="1" x14ac:dyDescent="0.2">
      <c r="A7" s="2" t="s">
        <v>104</v>
      </c>
    </row>
    <row r="8" spans="1:130" ht="12.75" customHeight="1" x14ac:dyDescent="0.2">
      <c r="A8" s="2" t="s">
        <v>152</v>
      </c>
    </row>
    <row r="9" spans="1:130" ht="12.75" customHeight="1" x14ac:dyDescent="0.2">
      <c r="A9" s="4" t="s">
        <v>153</v>
      </c>
    </row>
    <row r="10" spans="1:130" ht="37.5" customHeight="1" x14ac:dyDescent="0.2">
      <c r="A10" s="5" t="s">
        <v>75</v>
      </c>
    </row>
    <row r="12" spans="1:130" ht="13.5" customHeight="1" x14ac:dyDescent="0.2">
      <c r="A12" s="6" t="s">
        <v>15</v>
      </c>
      <c r="B12" s="7">
        <v>2007</v>
      </c>
      <c r="C12" s="7">
        <v>2008</v>
      </c>
      <c r="D12" s="7">
        <v>2009</v>
      </c>
      <c r="E12" s="7">
        <v>2010</v>
      </c>
      <c r="F12" s="7">
        <v>2011</v>
      </c>
      <c r="G12" s="7">
        <v>2012</v>
      </c>
      <c r="H12" s="7">
        <v>2013</v>
      </c>
      <c r="I12" s="7">
        <v>2014</v>
      </c>
      <c r="J12" s="7">
        <v>2015</v>
      </c>
      <c r="K12" s="7">
        <v>2016</v>
      </c>
      <c r="L12" s="7">
        <v>2017</v>
      </c>
      <c r="M12" s="7">
        <v>2018</v>
      </c>
      <c r="N12" s="7">
        <v>2019</v>
      </c>
      <c r="O12" s="7">
        <v>2020</v>
      </c>
      <c r="P12" s="7">
        <v>2021</v>
      </c>
      <c r="Q12" s="7">
        <v>2022</v>
      </c>
      <c r="R12" s="7">
        <v>2023</v>
      </c>
      <c r="S12" s="7">
        <v>2024</v>
      </c>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row>
    <row r="13" spans="1:130" ht="15" customHeight="1" x14ac:dyDescent="0.2">
      <c r="A13" s="9" t="s">
        <v>106</v>
      </c>
      <c r="B13" s="10"/>
      <c r="C13" s="10"/>
      <c r="D13" s="10"/>
      <c r="E13" s="10"/>
      <c r="F13" s="10"/>
      <c r="G13" s="10"/>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row>
    <row r="14" spans="1:130" ht="12.75" customHeight="1" x14ac:dyDescent="0.2">
      <c r="A14" s="11" t="s">
        <v>12</v>
      </c>
      <c r="B14" s="12">
        <v>879253.10192837496</v>
      </c>
      <c r="C14" s="12">
        <v>840506.65482954495</v>
      </c>
      <c r="D14" s="12">
        <v>746775.53182461101</v>
      </c>
      <c r="E14" s="12">
        <v>807682.49465240596</v>
      </c>
      <c r="F14" s="12">
        <v>1106094.5695581001</v>
      </c>
      <c r="G14" s="12">
        <v>1093317.49842271</v>
      </c>
      <c r="H14" s="12">
        <v>1137361.72695035</v>
      </c>
      <c r="I14" s="12">
        <v>1300758.25608343</v>
      </c>
      <c r="J14" s="12">
        <v>1470861.6377491199</v>
      </c>
      <c r="K14" s="12">
        <v>1652492.0297619</v>
      </c>
      <c r="L14" s="12">
        <v>1402669.1322709201</v>
      </c>
      <c r="M14" s="12">
        <v>1492584.1151385901</v>
      </c>
      <c r="N14" s="12">
        <v>1684221.3197925701</v>
      </c>
      <c r="O14" s="12">
        <v>1546695.7160493799</v>
      </c>
      <c r="P14" s="12">
        <v>1680315.3244529001</v>
      </c>
      <c r="Q14" s="12">
        <v>2274667.2455197098</v>
      </c>
      <c r="R14" s="12">
        <v>2604862.9973166399</v>
      </c>
      <c r="S14" s="12">
        <v>2877081.7089947099</v>
      </c>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row>
    <row r="15" spans="1:130" x14ac:dyDescent="0.2">
      <c r="A15" s="11"/>
      <c r="B15" s="8"/>
      <c r="C15" s="8"/>
      <c r="R15" s="2" t="s">
        <v>76</v>
      </c>
      <c r="S15" s="2" t="s">
        <v>76</v>
      </c>
    </row>
    <row r="16" spans="1:130" ht="12.75" customHeight="1" x14ac:dyDescent="0.2">
      <c r="A16" s="11" t="s">
        <v>13</v>
      </c>
      <c r="B16" s="8"/>
      <c r="C16" s="8"/>
      <c r="R16" s="2" t="s">
        <v>76</v>
      </c>
      <c r="S16" s="2" t="s">
        <v>76</v>
      </c>
    </row>
    <row r="17" spans="1:19" ht="12.75" customHeight="1" x14ac:dyDescent="0.2">
      <c r="A17" s="2" t="s">
        <v>1</v>
      </c>
      <c r="B17" s="13">
        <v>22335.2796143251</v>
      </c>
      <c r="C17" s="13">
        <v>22329.0610795455</v>
      </c>
      <c r="D17" s="13">
        <v>19523.383309759502</v>
      </c>
      <c r="E17" s="13">
        <v>23131.098930481301</v>
      </c>
      <c r="F17" s="13">
        <v>30836.590834697199</v>
      </c>
      <c r="G17" s="13">
        <v>28713.990536277601</v>
      </c>
      <c r="H17" s="13">
        <v>30539.464539007098</v>
      </c>
      <c r="I17" s="13">
        <v>40537.925840092699</v>
      </c>
      <c r="J17" s="13">
        <v>43999.339976553303</v>
      </c>
      <c r="K17" s="13">
        <v>41708.938095238103</v>
      </c>
      <c r="L17" s="13">
        <v>30675.219920318701</v>
      </c>
      <c r="M17" s="13">
        <v>32929.565742715</v>
      </c>
      <c r="N17" s="13">
        <v>36528.5445116681</v>
      </c>
      <c r="O17" s="13">
        <v>32584.777777777799</v>
      </c>
      <c r="P17" s="13">
        <v>33859.035204567102</v>
      </c>
      <c r="Q17" s="13">
        <v>45947.242831541203</v>
      </c>
      <c r="R17" s="13">
        <v>48933.7271914132</v>
      </c>
      <c r="S17" s="13">
        <v>52465.130511463802</v>
      </c>
    </row>
    <row r="18" spans="1:19" ht="12.75" customHeight="1" x14ac:dyDescent="0.2">
      <c r="A18" s="2" t="s">
        <v>127</v>
      </c>
      <c r="B18" s="13"/>
      <c r="C18" s="13"/>
      <c r="D18" s="13"/>
      <c r="E18" s="13"/>
      <c r="F18" s="13"/>
      <c r="G18" s="13"/>
      <c r="H18" s="13"/>
      <c r="I18" s="13"/>
      <c r="J18" s="13"/>
      <c r="K18" s="13"/>
      <c r="L18" s="13"/>
      <c r="M18" s="13"/>
      <c r="N18" s="13">
        <v>16278.9524632671</v>
      </c>
      <c r="O18" s="13">
        <v>14451.0032921811</v>
      </c>
      <c r="P18" s="13">
        <v>15587.125594671699</v>
      </c>
      <c r="Q18" s="13">
        <v>19029.133512544799</v>
      </c>
      <c r="R18" s="13">
        <v>19544.525044722701</v>
      </c>
      <c r="S18" s="13">
        <v>20528.044091710799</v>
      </c>
    </row>
    <row r="19" spans="1:19" ht="12.75" customHeight="1" x14ac:dyDescent="0.2">
      <c r="A19" s="2" t="s">
        <v>9</v>
      </c>
      <c r="B19" s="14">
        <v>427.84435261708001</v>
      </c>
      <c r="C19" s="14">
        <v>987.69460227272702</v>
      </c>
      <c r="H19" s="13"/>
      <c r="I19" s="13"/>
      <c r="J19" s="13"/>
      <c r="K19" s="13"/>
      <c r="L19" s="13"/>
      <c r="M19" s="13"/>
      <c r="N19" s="13"/>
      <c r="O19" s="13"/>
      <c r="P19" s="13"/>
      <c r="Q19" s="13"/>
      <c r="R19" s="13"/>
      <c r="S19" s="13"/>
    </row>
    <row r="20" spans="1:19" ht="12.75" customHeight="1" x14ac:dyDescent="0.2">
      <c r="A20" s="2" t="s">
        <v>10</v>
      </c>
      <c r="B20" s="13">
        <v>1730.8360881542701</v>
      </c>
      <c r="C20" s="13">
        <v>1648.7855113636399</v>
      </c>
      <c r="D20" s="13">
        <v>1423.81188118812</v>
      </c>
      <c r="E20" s="13">
        <v>1583.8943850267401</v>
      </c>
      <c r="F20" s="13">
        <v>2130.9328968903401</v>
      </c>
      <c r="G20" s="13">
        <v>2119.9085173501599</v>
      </c>
      <c r="H20" s="13"/>
      <c r="I20" s="13"/>
      <c r="J20" s="13"/>
      <c r="K20" s="13"/>
      <c r="L20" s="13"/>
      <c r="M20" s="13"/>
      <c r="N20" s="13"/>
      <c r="O20" s="13"/>
      <c r="P20" s="13">
        <v>46.6422454804948</v>
      </c>
      <c r="Q20" s="13">
        <v>0</v>
      </c>
      <c r="R20" s="13">
        <v>0</v>
      </c>
      <c r="S20" s="13">
        <v>0</v>
      </c>
    </row>
    <row r="21" spans="1:19" ht="12.75" customHeight="1" x14ac:dyDescent="0.2">
      <c r="A21" s="4" t="s">
        <v>114</v>
      </c>
      <c r="B21" s="13"/>
      <c r="C21" s="13"/>
      <c r="D21" s="13"/>
      <c r="E21" s="13"/>
      <c r="F21" s="13"/>
      <c r="G21" s="13"/>
      <c r="H21" s="13"/>
      <c r="I21" s="13">
        <v>14743.506373116999</v>
      </c>
      <c r="J21" s="13">
        <v>17073.165298944899</v>
      </c>
      <c r="K21" s="13">
        <v>21554.944047618999</v>
      </c>
      <c r="L21" s="13">
        <v>18349.2007968127</v>
      </c>
      <c r="M21" s="13">
        <v>19337.699360341201</v>
      </c>
      <c r="N21" s="13">
        <v>21400.326707000899</v>
      </c>
      <c r="O21" s="13">
        <v>19996.206584362099</v>
      </c>
      <c r="P21" s="13">
        <v>21757.235014272101</v>
      </c>
      <c r="Q21" s="13">
        <v>29531.7652329749</v>
      </c>
      <c r="R21" s="13">
        <v>33675.059928443603</v>
      </c>
      <c r="S21" s="13">
        <v>36591.650793650799</v>
      </c>
    </row>
    <row r="22" spans="1:19" ht="12.75" customHeight="1" x14ac:dyDescent="0.2">
      <c r="A22" s="4" t="s">
        <v>148</v>
      </c>
      <c r="P22" s="13">
        <v>3109.83349191246</v>
      </c>
      <c r="Q22" s="13">
        <v>9196.9731182795695</v>
      </c>
      <c r="R22" s="13">
        <v>10473.3917710197</v>
      </c>
      <c r="S22" s="13">
        <v>11384.8536155203</v>
      </c>
    </row>
    <row r="23" spans="1:19" ht="12.75" customHeight="1" x14ac:dyDescent="0.2">
      <c r="A23" s="2" t="s">
        <v>16</v>
      </c>
      <c r="B23" s="15">
        <v>455514.23415978003</v>
      </c>
      <c r="C23" s="15">
        <v>423166.549715909</v>
      </c>
      <c r="D23" s="15">
        <v>393070.08769448398</v>
      </c>
      <c r="E23" s="15">
        <v>426065.52941176499</v>
      </c>
      <c r="F23" s="15">
        <v>549250.019639935</v>
      </c>
      <c r="G23" s="15">
        <v>502848.869085174</v>
      </c>
      <c r="H23" s="15">
        <v>509683.978723404</v>
      </c>
      <c r="I23" s="15">
        <v>576058.858632677</v>
      </c>
      <c r="J23" s="15">
        <v>661574.08323563903</v>
      </c>
      <c r="K23" s="15">
        <v>780265.42619047605</v>
      </c>
      <c r="L23" s="15">
        <v>649095.79442231101</v>
      </c>
      <c r="M23" s="15">
        <v>691711.15493958804</v>
      </c>
      <c r="N23" s="15">
        <v>810301.31114952499</v>
      </c>
      <c r="O23" s="15">
        <v>702907.38930041203</v>
      </c>
      <c r="P23" s="15">
        <v>774908.76403425296</v>
      </c>
      <c r="Q23" s="15">
        <v>1021179.90232975</v>
      </c>
      <c r="R23" s="15">
        <v>1152408.9651162799</v>
      </c>
      <c r="S23" s="15">
        <v>1278373.1622575</v>
      </c>
    </row>
    <row r="24" spans="1:19" ht="12.75" customHeight="1" x14ac:dyDescent="0.2">
      <c r="A24" s="2" t="s">
        <v>77</v>
      </c>
      <c r="B24" s="13">
        <v>12467.367768595001</v>
      </c>
      <c r="C24" s="13">
        <v>12446.28125</v>
      </c>
      <c r="D24" s="13">
        <v>12988.7708628006</v>
      </c>
      <c r="E24" s="13">
        <v>11351.7580213904</v>
      </c>
      <c r="F24" s="13">
        <v>11124.767594108</v>
      </c>
      <c r="G24" s="13">
        <v>14746.7066246057</v>
      </c>
      <c r="H24" s="13">
        <v>13847.6258865248</v>
      </c>
      <c r="I24" s="13">
        <v>12604.9652375435</v>
      </c>
      <c r="J24" s="13">
        <v>12696.1031652989</v>
      </c>
      <c r="K24" s="13">
        <v>12139.0619047619</v>
      </c>
      <c r="L24" s="13">
        <v>12978.228685259</v>
      </c>
      <c r="M24" s="13">
        <v>8225.9410092395192</v>
      </c>
      <c r="N24" s="13">
        <v>8542.7588591184103</v>
      </c>
      <c r="O24" s="13">
        <v>9086.0337448559694</v>
      </c>
      <c r="P24" s="13">
        <v>14840.394862036201</v>
      </c>
      <c r="Q24" s="13">
        <v>11126.5331541219</v>
      </c>
      <c r="R24" s="13">
        <v>18355.101967799601</v>
      </c>
      <c r="S24" s="13">
        <v>30122.289241622599</v>
      </c>
    </row>
    <row r="25" spans="1:19" ht="12.75" customHeight="1" x14ac:dyDescent="0.2">
      <c r="A25" s="2" t="s">
        <v>3</v>
      </c>
      <c r="B25" s="13">
        <v>604.73415977961395</v>
      </c>
      <c r="C25" s="13">
        <v>685.44602272727298</v>
      </c>
      <c r="D25" s="13">
        <v>115.202263083451</v>
      </c>
      <c r="E25" s="13">
        <v>763.005347593583</v>
      </c>
      <c r="F25" s="13">
        <v>1618.91489361702</v>
      </c>
      <c r="G25" s="13">
        <v>1970.9810725551999</v>
      </c>
      <c r="H25" s="13">
        <v>2161.8918439716299</v>
      </c>
      <c r="I25" s="13">
        <v>3280.15179606026</v>
      </c>
      <c r="J25" s="13">
        <v>2180.98475967175</v>
      </c>
      <c r="K25" s="13">
        <v>5009.4059523809501</v>
      </c>
      <c r="L25" s="13">
        <v>4097.7832669322697</v>
      </c>
      <c r="M25" s="13">
        <v>1691.1499644634</v>
      </c>
      <c r="N25" s="13">
        <v>8728.2342264477102</v>
      </c>
      <c r="O25" s="13">
        <v>4625.5127572016499</v>
      </c>
      <c r="P25" s="13">
        <v>6418.1741198858199</v>
      </c>
      <c r="Q25" s="13">
        <v>6394.7473118279604</v>
      </c>
      <c r="R25" s="13">
        <v>5003.4007155635099</v>
      </c>
      <c r="S25" s="13">
        <v>1874.2116402116401</v>
      </c>
    </row>
    <row r="26" spans="1:19" ht="12.75" customHeight="1" x14ac:dyDescent="0.2">
      <c r="A26" s="2" t="s">
        <v>43</v>
      </c>
      <c r="B26" s="13">
        <v>2172.9338842975199</v>
      </c>
      <c r="C26" s="13">
        <v>2067.9914772727302</v>
      </c>
      <c r="D26" s="13">
        <v>1791.1584158415801</v>
      </c>
      <c r="E26" s="13">
        <v>1986.4064171123</v>
      </c>
      <c r="F26" s="13">
        <v>2665.71031096563</v>
      </c>
      <c r="G26" s="13">
        <v>2657.9968454258701</v>
      </c>
      <c r="H26" s="13">
        <v>2716.44680851064</v>
      </c>
      <c r="I26" s="13">
        <v>3067.78331402086</v>
      </c>
      <c r="J26" s="13">
        <v>3542.9343493552201</v>
      </c>
      <c r="K26" s="13">
        <v>3992.3404761904799</v>
      </c>
      <c r="L26" s="13">
        <v>3402.25099601594</v>
      </c>
      <c r="M26" s="13">
        <v>3583.0739161336201</v>
      </c>
      <c r="N26" s="13">
        <v>3955.5341400172902</v>
      </c>
      <c r="O26" s="13">
        <v>4248.1399176954701</v>
      </c>
      <c r="P26" s="13">
        <v>5644.5109419600403</v>
      </c>
      <c r="Q26" s="13">
        <v>7676.1478494623698</v>
      </c>
      <c r="R26" s="13">
        <v>9967.0661896243291</v>
      </c>
      <c r="S26" s="13">
        <v>10843.7813051146</v>
      </c>
    </row>
    <row r="27" spans="1:19" ht="12.75" customHeight="1" x14ac:dyDescent="0.2">
      <c r="A27" s="2" t="s">
        <v>44</v>
      </c>
      <c r="B27" s="13">
        <v>62259.258953167999</v>
      </c>
      <c r="C27" s="13">
        <v>56805.372159090897</v>
      </c>
      <c r="D27" s="13">
        <v>43656.158415841601</v>
      </c>
      <c r="E27" s="13">
        <v>70060.336898395704</v>
      </c>
      <c r="F27" s="13">
        <v>67218.427168576105</v>
      </c>
      <c r="G27" s="13">
        <v>78543.233438485797</v>
      </c>
      <c r="H27" s="13">
        <v>102025.60638297899</v>
      </c>
      <c r="I27" s="13">
        <v>101031.585168019</v>
      </c>
      <c r="J27" s="13">
        <v>97963.703399765494</v>
      </c>
      <c r="K27" s="13">
        <v>94219.983333333294</v>
      </c>
      <c r="L27" s="13">
        <v>101370.60796812701</v>
      </c>
      <c r="M27" s="13">
        <v>122950.692963753</v>
      </c>
      <c r="N27" s="13">
        <v>119481.437337943</v>
      </c>
      <c r="O27" s="13">
        <v>142965.938271605</v>
      </c>
      <c r="P27" s="13">
        <v>148000.54709800199</v>
      </c>
      <c r="Q27" s="13">
        <v>185236.70430107499</v>
      </c>
      <c r="R27" s="13">
        <v>185238.53667263</v>
      </c>
      <c r="S27" s="13">
        <v>245593.17460317499</v>
      </c>
    </row>
    <row r="28" spans="1:19" ht="12.75" customHeight="1" x14ac:dyDescent="0.2">
      <c r="A28" s="2" t="s">
        <v>45</v>
      </c>
      <c r="B28" s="13">
        <v>628.31404958677695</v>
      </c>
      <c r="C28" s="13">
        <v>138.789772727273</v>
      </c>
      <c r="D28" s="15">
        <v>0</v>
      </c>
      <c r="E28" s="15">
        <v>0</v>
      </c>
      <c r="F28" s="15">
        <v>2065.3011456628501</v>
      </c>
      <c r="G28" s="15">
        <v>204.965299684543</v>
      </c>
      <c r="H28" s="15">
        <v>0</v>
      </c>
      <c r="I28" s="15">
        <v>0</v>
      </c>
      <c r="J28" s="15">
        <v>0</v>
      </c>
      <c r="K28" s="15">
        <v>0</v>
      </c>
      <c r="L28" s="15">
        <v>0</v>
      </c>
      <c r="M28" s="15">
        <v>168.17910447761199</v>
      </c>
      <c r="N28" s="15">
        <v>298.184961106309</v>
      </c>
      <c r="O28" s="15">
        <v>2686.2617283950599</v>
      </c>
      <c r="P28" s="15">
        <v>4875.5499524262596</v>
      </c>
      <c r="Q28" s="15">
        <v>5317.2043010752705</v>
      </c>
      <c r="R28" s="15">
        <v>0</v>
      </c>
      <c r="S28" s="15">
        <v>10480.788359788399</v>
      </c>
    </row>
    <row r="29" spans="1:19" ht="12.75" customHeight="1" x14ac:dyDescent="0.2">
      <c r="A29" s="2" t="s">
        <v>0</v>
      </c>
      <c r="B29" s="13">
        <v>40615.6900826446</v>
      </c>
      <c r="C29" s="13">
        <v>46726.0142045455</v>
      </c>
      <c r="D29" s="13">
        <v>36507.711456860001</v>
      </c>
      <c r="E29" s="13">
        <v>42848.046791443798</v>
      </c>
      <c r="F29" s="13">
        <v>55803.8690671031</v>
      </c>
      <c r="G29" s="13">
        <v>63077.998422712903</v>
      </c>
      <c r="H29" s="13">
        <v>72589.042553191495</v>
      </c>
      <c r="I29" s="13">
        <v>65751.495944380105</v>
      </c>
      <c r="J29" s="13">
        <v>55658.194607268502</v>
      </c>
      <c r="K29" s="13">
        <v>53222.923809523803</v>
      </c>
      <c r="L29" s="13">
        <v>51557.333067729101</v>
      </c>
      <c r="M29" s="13">
        <v>54040.225302061102</v>
      </c>
      <c r="N29" s="13">
        <v>62060.433016421797</v>
      </c>
      <c r="O29" s="13">
        <v>49097.305349794202</v>
      </c>
      <c r="P29" s="13">
        <v>66139.178877259794</v>
      </c>
      <c r="Q29" s="13">
        <v>105971.978494624</v>
      </c>
      <c r="R29" s="13">
        <v>102397.509838998</v>
      </c>
      <c r="S29" s="13">
        <v>159598.85714285701</v>
      </c>
    </row>
    <row r="30" spans="1:19" ht="12.75" customHeight="1" x14ac:dyDescent="0.2">
      <c r="A30" s="2" t="s">
        <v>2</v>
      </c>
      <c r="B30" s="13">
        <v>6232.0358126721803</v>
      </c>
      <c r="C30" s="13">
        <v>5679.2826704545496</v>
      </c>
      <c r="D30" s="13">
        <v>6795.15558698727</v>
      </c>
      <c r="E30" s="13">
        <v>9413.3114973262</v>
      </c>
      <c r="F30" s="13">
        <v>15653.8985270049</v>
      </c>
      <c r="G30" s="13">
        <v>15664.990536277601</v>
      </c>
      <c r="H30" s="13">
        <v>25994.092198581598</v>
      </c>
      <c r="I30" s="13">
        <v>23944.7091541136</v>
      </c>
      <c r="J30" s="13">
        <v>14620.6342321219</v>
      </c>
      <c r="K30" s="13">
        <v>18467.052380952398</v>
      </c>
      <c r="L30" s="13">
        <v>23015.0199203187</v>
      </c>
      <c r="M30" s="13">
        <v>6705.18976545842</v>
      </c>
      <c r="N30" s="13">
        <v>12178.051858254101</v>
      </c>
      <c r="O30" s="13">
        <v>18289.144032921798</v>
      </c>
      <c r="P30" s="13">
        <v>31771.925784966701</v>
      </c>
      <c r="Q30" s="13">
        <v>45557.774193548401</v>
      </c>
      <c r="R30" s="13">
        <v>42981.525044722701</v>
      </c>
      <c r="S30" s="13">
        <v>30790.610229276899</v>
      </c>
    </row>
    <row r="31" spans="1:19" ht="12.75" customHeight="1" x14ac:dyDescent="0.2">
      <c r="A31" s="2" t="s">
        <v>5</v>
      </c>
      <c r="B31" s="13">
        <v>79378.108815426996</v>
      </c>
      <c r="C31" s="13">
        <v>74107.400568181794</v>
      </c>
      <c r="D31" s="13">
        <v>70881.915134370603</v>
      </c>
      <c r="E31" s="13">
        <v>67886.725935828901</v>
      </c>
      <c r="F31" s="13">
        <v>96462.139116202903</v>
      </c>
      <c r="G31" s="13">
        <v>109726.692429022</v>
      </c>
      <c r="H31" s="13">
        <v>98205.865248226997</v>
      </c>
      <c r="I31" s="13">
        <v>109091.14716106599</v>
      </c>
      <c r="J31" s="13">
        <v>117114.507620164</v>
      </c>
      <c r="K31" s="13">
        <v>118504.188095238</v>
      </c>
      <c r="L31" s="13">
        <v>115515.862151394</v>
      </c>
      <c r="M31" s="13">
        <v>134835.84648187601</v>
      </c>
      <c r="N31" s="13">
        <v>137307.956784788</v>
      </c>
      <c r="O31" s="13">
        <v>128922.17530864201</v>
      </c>
      <c r="P31" s="13">
        <v>137922.83254043799</v>
      </c>
      <c r="Q31" s="13">
        <v>150825.01881720399</v>
      </c>
      <c r="R31" s="13">
        <v>153712.91592128799</v>
      </c>
      <c r="S31" s="13">
        <v>225340.497354497</v>
      </c>
    </row>
    <row r="32" spans="1:19" ht="12.75" customHeight="1" x14ac:dyDescent="0.2">
      <c r="A32" s="2" t="s">
        <v>6</v>
      </c>
      <c r="B32" s="13">
        <v>50516.399449035802</v>
      </c>
      <c r="C32" s="13">
        <v>47161.522727272699</v>
      </c>
      <c r="D32" s="13">
        <v>43561.817538896801</v>
      </c>
      <c r="E32" s="13">
        <v>46097.788770053499</v>
      </c>
      <c r="F32" s="13">
        <v>62195.274959083501</v>
      </c>
      <c r="G32" s="13">
        <v>74566.935331230299</v>
      </c>
      <c r="H32" s="13">
        <v>61655.303191489402</v>
      </c>
      <c r="I32" s="13">
        <v>50509.363847045199</v>
      </c>
      <c r="J32" s="13">
        <v>66542.876905041005</v>
      </c>
      <c r="K32" s="13">
        <v>86048.526190476201</v>
      </c>
      <c r="L32" s="13">
        <v>66949.481274900405</v>
      </c>
      <c r="M32" s="13">
        <v>63500.124378109504</v>
      </c>
      <c r="N32" s="13">
        <v>59981.0648228176</v>
      </c>
      <c r="O32" s="13">
        <v>73487.7176954733</v>
      </c>
      <c r="P32" s="13">
        <v>76632.205518553805</v>
      </c>
      <c r="Q32" s="13">
        <v>88848.180107526903</v>
      </c>
      <c r="R32" s="13">
        <v>74617.968694096606</v>
      </c>
      <c r="S32" s="13">
        <v>136343.96649029999</v>
      </c>
    </row>
    <row r="33" spans="1:19" ht="12.75" customHeight="1" x14ac:dyDescent="0.2">
      <c r="A33" s="2" t="s">
        <v>4</v>
      </c>
      <c r="B33" s="13">
        <v>18052.169421487601</v>
      </c>
      <c r="C33" s="13">
        <v>18606.382102272699</v>
      </c>
      <c r="D33" s="13">
        <v>19872.792079207898</v>
      </c>
      <c r="E33" s="13">
        <v>23927.105614973301</v>
      </c>
      <c r="F33" s="13">
        <v>24472.4517184943</v>
      </c>
      <c r="G33" s="13">
        <v>27357.201892744499</v>
      </c>
      <c r="H33" s="13">
        <v>28228.8723404255</v>
      </c>
      <c r="I33" s="13">
        <v>26869.840092699898</v>
      </c>
      <c r="J33" s="13">
        <v>31686.560375146499</v>
      </c>
      <c r="K33" s="13">
        <v>31285.802380952398</v>
      </c>
      <c r="L33" s="13">
        <v>33946.1458167331</v>
      </c>
      <c r="M33" s="13">
        <v>34826.218905472597</v>
      </c>
      <c r="N33" s="13">
        <v>35287.1244598099</v>
      </c>
      <c r="O33" s="13">
        <v>35025.1283950617</v>
      </c>
      <c r="P33" s="13">
        <v>42094.360608943898</v>
      </c>
      <c r="Q33" s="13">
        <v>40953.474910394303</v>
      </c>
      <c r="R33" s="13">
        <v>54237.052772808602</v>
      </c>
      <c r="S33" s="13">
        <v>64122.6860670194</v>
      </c>
    </row>
    <row r="34" spans="1:19" ht="12.75" customHeight="1" x14ac:dyDescent="0.2">
      <c r="A34" s="2" t="s">
        <v>83</v>
      </c>
      <c r="B34" s="13">
        <v>3742.15426997245</v>
      </c>
      <c r="C34" s="13">
        <v>3691.140625</v>
      </c>
      <c r="D34" s="13">
        <v>3119.8741159830302</v>
      </c>
      <c r="E34" s="13">
        <v>2095.3716577540099</v>
      </c>
      <c r="F34" s="13">
        <v>2086.6743044189898</v>
      </c>
      <c r="G34" s="13">
        <v>3260.3911671924302</v>
      </c>
      <c r="H34" s="13">
        <v>5194.4450354609899</v>
      </c>
      <c r="I34" s="13">
        <v>3025.1541135573598</v>
      </c>
      <c r="J34" s="13">
        <v>3019.9941383352898</v>
      </c>
      <c r="K34" s="13">
        <v>3588.1511904761901</v>
      </c>
      <c r="L34" s="13">
        <v>6756.0541832669296</v>
      </c>
      <c r="M34" s="13">
        <v>3593.8813077469799</v>
      </c>
      <c r="N34" s="13">
        <v>7766.47623163353</v>
      </c>
      <c r="O34" s="13">
        <v>4230.6032921810702</v>
      </c>
      <c r="P34" s="13">
        <v>7458.6108468125603</v>
      </c>
      <c r="Q34" s="13">
        <v>12805.7992831541</v>
      </c>
      <c r="R34" s="13">
        <v>8131.3434704830097</v>
      </c>
      <c r="S34" s="13">
        <v>16198.0105820106</v>
      </c>
    </row>
    <row r="35" spans="1:19" ht="12.75" customHeight="1" x14ac:dyDescent="0.2">
      <c r="A35" s="2" t="s">
        <v>78</v>
      </c>
      <c r="B35" s="13">
        <v>79928.410468319606</v>
      </c>
      <c r="C35" s="13">
        <v>82775.6704545455</v>
      </c>
      <c r="D35" s="13">
        <v>93983.321074964595</v>
      </c>
      <c r="E35" s="13">
        <v>86234.783422459906</v>
      </c>
      <c r="F35" s="13">
        <v>114122.949263502</v>
      </c>
      <c r="G35" s="13">
        <v>124810.869085174</v>
      </c>
      <c r="H35" s="13">
        <v>149638.19148936201</v>
      </c>
      <c r="I35" s="13">
        <v>200643.80417149499</v>
      </c>
      <c r="J35" s="13">
        <v>163665.86049237999</v>
      </c>
      <c r="K35" s="13">
        <v>222212.38095238101</v>
      </c>
      <c r="L35" s="13">
        <v>182612.22151394401</v>
      </c>
      <c r="M35" s="13">
        <v>166480.16844349701</v>
      </c>
      <c r="N35" s="13">
        <v>227496.22990492699</v>
      </c>
      <c r="O35" s="13">
        <v>176443.71934156399</v>
      </c>
      <c r="P35" s="13">
        <v>219163.04662226501</v>
      </c>
      <c r="Q35" s="13">
        <v>277478.19623655902</v>
      </c>
      <c r="R35" s="13">
        <v>357019.33631484798</v>
      </c>
      <c r="S35" s="13">
        <v>447025.052910053</v>
      </c>
    </row>
    <row r="36" spans="1:19" ht="12.75" customHeight="1" x14ac:dyDescent="0.2">
      <c r="A36" s="11" t="s">
        <v>51</v>
      </c>
      <c r="B36" s="16">
        <f t="shared" ref="B36:G36" si="0">SUM(B17:B35)</f>
        <v>836605.77134986268</v>
      </c>
      <c r="C36" s="16">
        <f t="shared" si="0"/>
        <v>799023.38494318188</v>
      </c>
      <c r="D36" s="16">
        <f t="shared" si="0"/>
        <v>747291.15983026905</v>
      </c>
      <c r="E36" s="16">
        <f t="shared" si="0"/>
        <v>813445.16310160491</v>
      </c>
      <c r="F36" s="16">
        <f t="shared" si="0"/>
        <v>1037707.9214402621</v>
      </c>
      <c r="G36" s="16">
        <f t="shared" si="0"/>
        <v>1050271.7302839127</v>
      </c>
      <c r="H36" s="16">
        <f t="shared" ref="H36:I36" si="1">SUM(H17:H35)</f>
        <v>1102480.8262411351</v>
      </c>
      <c r="I36" s="16">
        <f t="shared" si="1"/>
        <v>1231160.290845887</v>
      </c>
      <c r="J36" s="16">
        <f t="shared" ref="J36:K36" si="2">SUM(J17:J35)</f>
        <v>1291338.942555686</v>
      </c>
      <c r="K36" s="16">
        <f t="shared" si="2"/>
        <v>1492219.1249999998</v>
      </c>
      <c r="L36" s="16">
        <f t="shared" ref="L36:M36" si="3">SUM(L17:L35)</f>
        <v>1300321.2039840629</v>
      </c>
      <c r="M36" s="16">
        <f t="shared" si="3"/>
        <v>1344579.1115849332</v>
      </c>
      <c r="N36" s="16">
        <f t="shared" ref="N36:O36" si="4">SUM(N17:N35)</f>
        <v>1567592.6214347458</v>
      </c>
      <c r="O36" s="16">
        <f t="shared" si="4"/>
        <v>1419047.0567901244</v>
      </c>
      <c r="P36" s="16">
        <f t="shared" ref="P36:S36" si="5">SUM(P17:P35)</f>
        <v>1610229.973358707</v>
      </c>
      <c r="Q36" s="16">
        <f t="shared" si="5"/>
        <v>2063076.7759856638</v>
      </c>
      <c r="R36" s="16">
        <f t="shared" si="5"/>
        <v>2276697.4266547421</v>
      </c>
      <c r="S36" s="16">
        <f t="shared" si="5"/>
        <v>2777676.7671957724</v>
      </c>
    </row>
    <row r="37" spans="1:19" ht="11.25" customHeight="1" x14ac:dyDescent="0.2">
      <c r="R37" s="2" t="s">
        <v>76</v>
      </c>
    </row>
    <row r="38" spans="1:19" s="11" customFormat="1" ht="12.75" customHeight="1" x14ac:dyDescent="0.2">
      <c r="A38" s="11" t="s">
        <v>25</v>
      </c>
      <c r="B38" s="17">
        <f t="shared" ref="B38:G38" si="6">B14-B36</f>
        <v>42647.330578512279</v>
      </c>
      <c r="C38" s="17">
        <f t="shared" si="6"/>
        <v>41483.269886363065</v>
      </c>
      <c r="D38" s="17">
        <f t="shared" si="6"/>
        <v>-515.62800565804355</v>
      </c>
      <c r="E38" s="17">
        <f t="shared" si="6"/>
        <v>-5762.6684491989436</v>
      </c>
      <c r="F38" s="17">
        <f t="shared" si="6"/>
        <v>68386.648117837962</v>
      </c>
      <c r="G38" s="17">
        <f t="shared" si="6"/>
        <v>43045.768138797255</v>
      </c>
      <c r="H38" s="17">
        <f t="shared" ref="H38:I38" si="7">H14-H36</f>
        <v>34880.900709214853</v>
      </c>
      <c r="I38" s="17">
        <f t="shared" si="7"/>
        <v>69597.965237542987</v>
      </c>
      <c r="J38" s="17">
        <f t="shared" ref="J38:K38" si="8">J14-J36</f>
        <v>179522.6951934339</v>
      </c>
      <c r="K38" s="17">
        <f t="shared" si="8"/>
        <v>160272.90476190019</v>
      </c>
      <c r="L38" s="17">
        <f t="shared" ref="L38:M38" si="9">L14-L36</f>
        <v>102347.9282868572</v>
      </c>
      <c r="M38" s="17">
        <f t="shared" si="9"/>
        <v>148005.00355365686</v>
      </c>
      <c r="N38" s="17">
        <f t="shared" ref="N38:O38" si="10">N14-N36</f>
        <v>116628.69835782424</v>
      </c>
      <c r="O38" s="17">
        <f t="shared" si="10"/>
        <v>127648.65925925551</v>
      </c>
      <c r="P38" s="17">
        <f t="shared" ref="P38:S38" si="11">P14-P36</f>
        <v>70085.351094193058</v>
      </c>
      <c r="Q38" s="17">
        <f t="shared" si="11"/>
        <v>211590.46953404602</v>
      </c>
      <c r="R38" s="17">
        <f t="shared" si="11"/>
        <v>328165.57066189777</v>
      </c>
      <c r="S38" s="17">
        <f t="shared" si="11"/>
        <v>99404.941798937507</v>
      </c>
    </row>
    <row r="39" spans="1:19" x14ac:dyDescent="0.2">
      <c r="R39" s="2" t="s">
        <v>76</v>
      </c>
    </row>
    <row r="40" spans="1:19" ht="12.75" customHeight="1" x14ac:dyDescent="0.2">
      <c r="A40" s="2" t="s">
        <v>53</v>
      </c>
      <c r="R40" s="2" t="s">
        <v>76</v>
      </c>
    </row>
    <row r="41" spans="1:19" ht="12.75" customHeight="1" x14ac:dyDescent="0.2">
      <c r="A41" s="2" t="s">
        <v>79</v>
      </c>
      <c r="B41" s="13">
        <v>4665.6391184573004</v>
      </c>
      <c r="C41" s="13">
        <v>5946.4715909090901</v>
      </c>
      <c r="D41" s="13">
        <v>2941</v>
      </c>
      <c r="E41" s="13">
        <v>1023.88770053476</v>
      </c>
      <c r="F41" s="13">
        <v>2253.9574468085102</v>
      </c>
      <c r="G41" s="13">
        <v>2531.8012618296498</v>
      </c>
      <c r="H41" s="13">
        <v>4205.6560283687904</v>
      </c>
      <c r="I41" s="13">
        <v>7119.6535341830804</v>
      </c>
      <c r="J41" s="13">
        <v>4717.1008206330598</v>
      </c>
      <c r="K41" s="13">
        <v>1695.81666666667</v>
      </c>
      <c r="L41" s="13">
        <v>2459.3944223107601</v>
      </c>
      <c r="M41" s="13">
        <v>7964.6624022743399</v>
      </c>
      <c r="N41" s="13">
        <v>10200.0397579948</v>
      </c>
      <c r="O41" s="13">
        <v>2555.8592592592599</v>
      </c>
      <c r="P41" s="13">
        <v>32548.7878211227</v>
      </c>
      <c r="Q41" s="13">
        <v>10722.4023297491</v>
      </c>
      <c r="R41" s="13">
        <v>20526.462432915901</v>
      </c>
      <c r="S41" s="13">
        <v>151747.365079365</v>
      </c>
    </row>
    <row r="42" spans="1:19" ht="12.75" customHeight="1" x14ac:dyDescent="0.2">
      <c r="A42" s="2" t="s">
        <v>80</v>
      </c>
      <c r="B42" s="13">
        <v>20370.646005509599</v>
      </c>
      <c r="C42" s="13">
        <v>25169.340909090901</v>
      </c>
      <c r="D42" s="13">
        <v>18326</v>
      </c>
      <c r="E42" s="13">
        <v>21928.732620320901</v>
      </c>
      <c r="F42" s="13">
        <v>29917.325695580999</v>
      </c>
      <c r="G42" s="13">
        <v>42633.545741324902</v>
      </c>
      <c r="H42" s="13">
        <v>47900.301418439703</v>
      </c>
      <c r="I42" s="13">
        <v>35272.762456546901</v>
      </c>
      <c r="J42" s="13">
        <v>37176.269636576799</v>
      </c>
      <c r="K42" s="13">
        <v>36868.75</v>
      </c>
      <c r="L42" s="13">
        <v>28510.606374502</v>
      </c>
      <c r="M42" s="13">
        <v>35623.559346126502</v>
      </c>
      <c r="N42" s="13">
        <v>28951.324114088198</v>
      </c>
      <c r="O42" s="13">
        <v>64308.283950617297</v>
      </c>
      <c r="P42" s="13">
        <v>56707.289248334899</v>
      </c>
      <c r="Q42" s="13">
        <v>95698.218637992803</v>
      </c>
      <c r="R42" s="13">
        <v>95692.645796064404</v>
      </c>
      <c r="S42" s="13">
        <v>178203.39682539701</v>
      </c>
    </row>
    <row r="43" spans="1:19" ht="12.75" customHeight="1" x14ac:dyDescent="0.2">
      <c r="A43" s="11" t="s">
        <v>7</v>
      </c>
      <c r="B43" s="16">
        <f t="shared" ref="B43:G43" si="12">B41-B42</f>
        <v>-15705.006887052299</v>
      </c>
      <c r="C43" s="16">
        <f t="shared" si="12"/>
        <v>-19222.869318181809</v>
      </c>
      <c r="D43" s="16">
        <f t="shared" si="12"/>
        <v>-15385</v>
      </c>
      <c r="E43" s="16">
        <f t="shared" si="12"/>
        <v>-20904.844919786141</v>
      </c>
      <c r="F43" s="16">
        <f t="shared" si="12"/>
        <v>-27663.368248772487</v>
      </c>
      <c r="G43" s="16">
        <f t="shared" si="12"/>
        <v>-40101.744479495253</v>
      </c>
      <c r="H43" s="16">
        <f t="shared" ref="H43:I43" si="13">H41-H42</f>
        <v>-43694.645390070917</v>
      </c>
      <c r="I43" s="16">
        <f t="shared" si="13"/>
        <v>-28153.108922363819</v>
      </c>
      <c r="J43" s="16">
        <f t="shared" ref="J43:K43" si="14">J41-J42</f>
        <v>-32459.16881594374</v>
      </c>
      <c r="K43" s="16">
        <f t="shared" si="14"/>
        <v>-35172.933333333327</v>
      </c>
      <c r="L43" s="16">
        <f t="shared" ref="L43:M43" si="15">L41-L42</f>
        <v>-26051.211952191239</v>
      </c>
      <c r="M43" s="16">
        <f t="shared" si="15"/>
        <v>-27658.89694385216</v>
      </c>
      <c r="N43" s="16">
        <f t="shared" ref="N43:O43" si="16">N41-N42</f>
        <v>-18751.284356093398</v>
      </c>
      <c r="O43" s="16">
        <f t="shared" si="16"/>
        <v>-61752.424691358035</v>
      </c>
      <c r="P43" s="16">
        <f t="shared" ref="P43:S43" si="17">P41-P42</f>
        <v>-24158.501427212199</v>
      </c>
      <c r="Q43" s="16">
        <f t="shared" si="17"/>
        <v>-84975.816308243695</v>
      </c>
      <c r="R43" s="16">
        <f t="shared" si="17"/>
        <v>-75166.183363148506</v>
      </c>
      <c r="S43" s="16">
        <f t="shared" si="17"/>
        <v>-26456.031746032008</v>
      </c>
    </row>
    <row r="44" spans="1:19" ht="11.25" customHeight="1" x14ac:dyDescent="0.2">
      <c r="R44" s="2" t="s">
        <v>76</v>
      </c>
    </row>
    <row r="45" spans="1:19" ht="12.75" customHeight="1" x14ac:dyDescent="0.2">
      <c r="A45" s="11" t="s">
        <v>11</v>
      </c>
      <c r="B45" s="17">
        <f t="shared" ref="B45:G45" si="18">B38+B43</f>
        <v>26942.32369145998</v>
      </c>
      <c r="C45" s="17">
        <f t="shared" si="18"/>
        <v>22260.400568181256</v>
      </c>
      <c r="D45" s="17">
        <f t="shared" si="18"/>
        <v>-15900.628005658044</v>
      </c>
      <c r="E45" s="17">
        <f t="shared" si="18"/>
        <v>-26667.513368985085</v>
      </c>
      <c r="F45" s="17">
        <f t="shared" si="18"/>
        <v>40723.279869065474</v>
      </c>
      <c r="G45" s="17">
        <f t="shared" si="18"/>
        <v>2944.0236593020018</v>
      </c>
      <c r="H45" s="17">
        <f t="shared" ref="H45:I45" si="19">H38+H43</f>
        <v>-8813.7446808560635</v>
      </c>
      <c r="I45" s="17">
        <f t="shared" si="19"/>
        <v>41444.856315179168</v>
      </c>
      <c r="J45" s="17">
        <f t="shared" ref="J45:K45" si="20">J38+J43</f>
        <v>147063.52637749017</v>
      </c>
      <c r="K45" s="17">
        <f t="shared" si="20"/>
        <v>125099.97142856687</v>
      </c>
      <c r="L45" s="17">
        <f t="shared" ref="L45:M45" si="21">L38+L43</f>
        <v>76296.716334665965</v>
      </c>
      <c r="M45" s="17">
        <f t="shared" si="21"/>
        <v>120346.1066098047</v>
      </c>
      <c r="N45" s="17">
        <f t="shared" ref="N45:O45" si="22">N38+N43</f>
        <v>97877.414001730838</v>
      </c>
      <c r="O45" s="17">
        <f t="shared" si="22"/>
        <v>65896.234567897482</v>
      </c>
      <c r="P45" s="17">
        <f t="shared" ref="P45:S45" si="23">P38+P43</f>
        <v>45926.849666980859</v>
      </c>
      <c r="Q45" s="17">
        <f t="shared" si="23"/>
        <v>126614.65322580232</v>
      </c>
      <c r="R45" s="17">
        <f t="shared" si="23"/>
        <v>252999.38729874927</v>
      </c>
      <c r="S45" s="17">
        <f t="shared" si="23"/>
        <v>72948.910052905499</v>
      </c>
    </row>
    <row r="46" spans="1:19" x14ac:dyDescent="0.2">
      <c r="A46" s="11"/>
    </row>
    <row r="47" spans="1:19" x14ac:dyDescent="0.2">
      <c r="A47" s="11"/>
    </row>
    <row r="48" spans="1:19" ht="15" customHeight="1" x14ac:dyDescent="0.2">
      <c r="A48" s="18" t="s">
        <v>105</v>
      </c>
    </row>
    <row r="49" spans="1:19" ht="12.75" customHeight="1" x14ac:dyDescent="0.2">
      <c r="A49" s="2" t="s">
        <v>47</v>
      </c>
      <c r="B49" s="13">
        <v>33812.892561983499</v>
      </c>
      <c r="C49" s="13">
        <v>40660.924715909103</v>
      </c>
      <c r="D49" s="13">
        <v>79523.507779349398</v>
      </c>
      <c r="E49" s="13">
        <v>75603.770053475906</v>
      </c>
      <c r="F49" s="13">
        <v>178406.37970540099</v>
      </c>
      <c r="G49" s="13">
        <v>128221.160883281</v>
      </c>
      <c r="H49" s="13">
        <v>172742.244680851</v>
      </c>
      <c r="I49" s="13">
        <v>176985.60254924701</v>
      </c>
      <c r="J49" s="13">
        <v>258606.64009378699</v>
      </c>
      <c r="K49" s="13">
        <v>292781.25</v>
      </c>
      <c r="L49" s="13">
        <v>364040.20717131498</v>
      </c>
      <c r="M49" s="13">
        <v>438305.82231698697</v>
      </c>
      <c r="N49" s="13">
        <v>416620.23768366501</v>
      </c>
      <c r="O49" s="13">
        <v>858552.03703703696</v>
      </c>
      <c r="P49" s="13">
        <v>855070.14367269306</v>
      </c>
      <c r="Q49" s="13">
        <v>924546.44534050196</v>
      </c>
      <c r="R49" s="13">
        <v>870331.27549194999</v>
      </c>
      <c r="S49" s="13">
        <v>1862309</v>
      </c>
    </row>
    <row r="50" spans="1:19" ht="12.75" customHeight="1" x14ac:dyDescent="0.2">
      <c r="A50" s="2" t="s">
        <v>46</v>
      </c>
      <c r="B50" s="13">
        <v>493341.75068870501</v>
      </c>
      <c r="C50" s="13">
        <v>410303.079545455</v>
      </c>
      <c r="D50" s="13">
        <v>400926.00990099</v>
      </c>
      <c r="E50" s="13">
        <v>622276.54545454495</v>
      </c>
      <c r="F50" s="13">
        <v>680987.14075286395</v>
      </c>
      <c r="G50" s="13">
        <v>827769.96529968502</v>
      </c>
      <c r="H50" s="13">
        <v>1123766.2304964501</v>
      </c>
      <c r="I50" s="13">
        <v>681674.76709154097</v>
      </c>
      <c r="J50" s="13">
        <v>934579.38452520501</v>
      </c>
      <c r="K50" s="13">
        <v>982075.28333333298</v>
      </c>
      <c r="L50" s="13">
        <v>943207.61434262898</v>
      </c>
      <c r="M50" s="13">
        <v>1176305.10376688</v>
      </c>
      <c r="N50" s="13">
        <v>1117169.60242005</v>
      </c>
      <c r="O50" s="13">
        <v>1400485.38518519</v>
      </c>
      <c r="P50" s="13">
        <v>1487081.68220742</v>
      </c>
      <c r="Q50" s="13">
        <v>1914634.6496415799</v>
      </c>
      <c r="R50" s="13">
        <v>1954186.4704830099</v>
      </c>
      <c r="S50" s="13">
        <v>2629570.5396825401</v>
      </c>
    </row>
    <row r="51" spans="1:19" ht="12.75" customHeight="1" x14ac:dyDescent="0.2">
      <c r="A51" s="2" t="s">
        <v>81</v>
      </c>
      <c r="B51" s="13">
        <v>69287.577134986204</v>
      </c>
      <c r="C51" s="13">
        <v>90369.667613636397</v>
      </c>
      <c r="D51" s="13">
        <v>109285.496463932</v>
      </c>
      <c r="E51" s="13">
        <v>45189.037433155099</v>
      </c>
      <c r="F51" s="13">
        <v>112752.847790507</v>
      </c>
      <c r="G51" s="13">
        <v>121789.1829653</v>
      </c>
      <c r="H51" s="13">
        <v>135716.60638297899</v>
      </c>
      <c r="I51" s="13">
        <v>121256.203939745</v>
      </c>
      <c r="J51" s="13">
        <v>177228.604923798</v>
      </c>
      <c r="K51" s="13">
        <v>253161.76666666701</v>
      </c>
      <c r="L51" s="13">
        <v>167923.041434263</v>
      </c>
      <c r="M51" s="13">
        <v>165506.47619047601</v>
      </c>
      <c r="N51" s="13">
        <v>187816.81244598099</v>
      </c>
      <c r="O51" s="13">
        <v>284366.17283950601</v>
      </c>
      <c r="P51" s="13">
        <v>309396.36346336798</v>
      </c>
      <c r="Q51" s="13">
        <v>362275.500896057</v>
      </c>
      <c r="R51" s="13">
        <v>355022.89624329202</v>
      </c>
      <c r="S51" s="13">
        <v>449056.69312169298</v>
      </c>
    </row>
    <row r="52" spans="1:19" ht="12.75" customHeight="1" x14ac:dyDescent="0.2">
      <c r="A52" s="11" t="s">
        <v>82</v>
      </c>
      <c r="B52" s="19">
        <v>596442.22038567497</v>
      </c>
      <c r="C52" s="19">
        <v>541333.671875</v>
      </c>
      <c r="D52" s="19">
        <v>589735.01414427196</v>
      </c>
      <c r="E52" s="19">
        <v>743069.35294117697</v>
      </c>
      <c r="F52" s="19">
        <v>972146.36824877199</v>
      </c>
      <c r="G52" s="19">
        <v>1077780.3091482699</v>
      </c>
      <c r="H52" s="19">
        <v>1432225.0815602799</v>
      </c>
      <c r="I52" s="19">
        <v>979916.57358053303</v>
      </c>
      <c r="J52" s="19">
        <v>1370414.6295427899</v>
      </c>
      <c r="K52" s="19">
        <v>1528018.3</v>
      </c>
      <c r="L52" s="19">
        <v>1475170.86294821</v>
      </c>
      <c r="M52" s="19">
        <v>1780117.4022743399</v>
      </c>
      <c r="N52" s="19">
        <v>1721606.6525497001</v>
      </c>
      <c r="O52" s="19">
        <v>2543403.5950617301</v>
      </c>
      <c r="P52" s="19">
        <v>2651548.1893434799</v>
      </c>
      <c r="Q52" s="19">
        <v>3201456.5958781401</v>
      </c>
      <c r="R52" s="19">
        <v>3179540.6422182498</v>
      </c>
      <c r="S52" s="19">
        <v>4940936.2328042304</v>
      </c>
    </row>
    <row r="53" spans="1:19" ht="12.75" customHeight="1" x14ac:dyDescent="0.2">
      <c r="A53" s="11" t="s">
        <v>35</v>
      </c>
      <c r="B53" s="12">
        <v>180263.79201101899</v>
      </c>
      <c r="C53" s="12">
        <v>207234.25</v>
      </c>
      <c r="D53" s="12">
        <v>198056.77652050901</v>
      </c>
      <c r="E53" s="12">
        <v>120203.197860963</v>
      </c>
      <c r="F53" s="12">
        <v>308880.39770867402</v>
      </c>
      <c r="G53" s="12">
        <v>177045.406940063</v>
      </c>
      <c r="H53" s="12">
        <v>381267.17375886498</v>
      </c>
      <c r="I53" s="12">
        <v>430904.01969872502</v>
      </c>
      <c r="J53" s="12">
        <v>344950.53810082102</v>
      </c>
      <c r="K53" s="12">
        <v>434023.316666667</v>
      </c>
      <c r="L53" s="12">
        <v>599779.24462151399</v>
      </c>
      <c r="M53" s="12">
        <v>463628.76830135001</v>
      </c>
      <c r="N53" s="12">
        <v>489635.91097666399</v>
      </c>
      <c r="O53" s="12">
        <v>584053.17530864198</v>
      </c>
      <c r="P53" s="12">
        <v>986730.63082778302</v>
      </c>
      <c r="Q53" s="12">
        <v>702583.50537634396</v>
      </c>
      <c r="R53" s="12">
        <v>908612.47942754906</v>
      </c>
      <c r="S53" s="12">
        <v>1088361.42857143</v>
      </c>
    </row>
    <row r="54" spans="1:19" ht="12.75" customHeight="1" x14ac:dyDescent="0.2">
      <c r="A54" s="11" t="s">
        <v>36</v>
      </c>
      <c r="B54" s="19">
        <v>776706.01239669404</v>
      </c>
      <c r="C54" s="19">
        <v>748567.921875</v>
      </c>
      <c r="D54" s="19">
        <v>787791.790664781</v>
      </c>
      <c r="E54" s="19">
        <v>863272.55080213898</v>
      </c>
      <c r="F54" s="19">
        <v>1281026.76595745</v>
      </c>
      <c r="G54" s="19">
        <v>1254825.7160883299</v>
      </c>
      <c r="H54" s="19">
        <v>1813492.2553191499</v>
      </c>
      <c r="I54" s="19">
        <v>1410820.59327926</v>
      </c>
      <c r="J54" s="19">
        <v>1715365.1676436099</v>
      </c>
      <c r="K54" s="19">
        <v>1962041.61666667</v>
      </c>
      <c r="L54" s="19">
        <v>2074950.1075697199</v>
      </c>
      <c r="M54" s="19">
        <v>2243746.17057569</v>
      </c>
      <c r="N54" s="19">
        <v>2211242.5635263599</v>
      </c>
      <c r="O54" s="19">
        <v>3127456.7703703698</v>
      </c>
      <c r="P54" s="19">
        <v>3638278.8201712701</v>
      </c>
      <c r="Q54" s="19">
        <v>3904040.10125448</v>
      </c>
      <c r="R54" s="19">
        <v>4088153.1216457998</v>
      </c>
      <c r="S54" s="19">
        <v>6029297.6613756604</v>
      </c>
    </row>
    <row r="55" spans="1:19" ht="11.25" customHeight="1" x14ac:dyDescent="0.2"/>
    <row r="56" spans="1:19" ht="12.75" customHeight="1" x14ac:dyDescent="0.2">
      <c r="A56" s="2" t="s">
        <v>48</v>
      </c>
      <c r="B56" s="13">
        <v>340001.18732782401</v>
      </c>
      <c r="C56" s="13">
        <v>320637.258522727</v>
      </c>
      <c r="D56" s="13">
        <v>434823.800565771</v>
      </c>
      <c r="E56" s="13">
        <v>331716.25668449199</v>
      </c>
      <c r="F56" s="13">
        <v>543018.73158756096</v>
      </c>
      <c r="G56" s="13">
        <v>405946.738170347</v>
      </c>
      <c r="H56" s="13">
        <v>690259.978723404</v>
      </c>
      <c r="I56" s="13">
        <v>542072.30590961804</v>
      </c>
      <c r="J56" s="13">
        <v>642643.89800703397</v>
      </c>
      <c r="K56" s="13">
        <v>812449.3</v>
      </c>
      <c r="L56" s="13">
        <v>912302.14183266903</v>
      </c>
      <c r="M56" s="13">
        <v>882620.612651031</v>
      </c>
      <c r="N56" s="13">
        <v>1014252.7631806399</v>
      </c>
      <c r="O56" s="13">
        <v>935691.190123457</v>
      </c>
      <c r="P56" s="13">
        <v>1396024.64319696</v>
      </c>
      <c r="Q56" s="13">
        <v>1257576.2114695299</v>
      </c>
      <c r="R56" s="13">
        <v>1909597.8542039399</v>
      </c>
      <c r="S56" s="13">
        <v>2502416.2116402099</v>
      </c>
    </row>
    <row r="57" spans="1:19" ht="12.75" customHeight="1" x14ac:dyDescent="0.2">
      <c r="A57" s="2" t="s">
        <v>37</v>
      </c>
      <c r="B57" s="13">
        <v>344008.06611570303</v>
      </c>
      <c r="C57" s="13">
        <v>346227.078125</v>
      </c>
      <c r="D57" s="13">
        <v>253775.97312588399</v>
      </c>
      <c r="E57" s="13">
        <v>465062.91443850298</v>
      </c>
      <c r="F57" s="13">
        <v>629194.35842880502</v>
      </c>
      <c r="G57" s="13">
        <v>700368.873817035</v>
      </c>
      <c r="H57" s="13">
        <v>922090.94326241105</v>
      </c>
      <c r="I57" s="13">
        <v>667001.23522595596</v>
      </c>
      <c r="J57" s="13">
        <v>902632.95310668205</v>
      </c>
      <c r="K57" s="13">
        <v>923329.6</v>
      </c>
      <c r="L57" s="13">
        <v>950937.45737051801</v>
      </c>
      <c r="M57" s="13">
        <v>1123268.56147832</v>
      </c>
      <c r="N57" s="13">
        <v>941768.02852204</v>
      </c>
      <c r="O57" s="13">
        <v>1831426.67160494</v>
      </c>
      <c r="P57" s="13">
        <v>1818180.8458610801</v>
      </c>
      <c r="Q57" s="13">
        <v>2232180.1541218599</v>
      </c>
      <c r="R57" s="13">
        <v>1758207.34973166</v>
      </c>
      <c r="S57" s="13">
        <v>3071559.6349206301</v>
      </c>
    </row>
    <row r="58" spans="1:19" ht="12.75" customHeight="1" x14ac:dyDescent="0.2">
      <c r="A58" s="2" t="s">
        <v>38</v>
      </c>
      <c r="B58" s="13">
        <v>92696.758953167999</v>
      </c>
      <c r="C58" s="13">
        <v>81703.585227272706</v>
      </c>
      <c r="D58" s="13">
        <v>99192.016973125894</v>
      </c>
      <c r="E58" s="13">
        <v>66493.379679144404</v>
      </c>
      <c r="F58" s="13">
        <v>108813.67594108</v>
      </c>
      <c r="G58" s="13">
        <v>148510.10410094599</v>
      </c>
      <c r="H58" s="13">
        <v>201141.33333333299</v>
      </c>
      <c r="I58" s="13">
        <v>201747.052143685</v>
      </c>
      <c r="J58" s="13">
        <v>170088.31652989399</v>
      </c>
      <c r="K58" s="13">
        <v>226262.71666666699</v>
      </c>
      <c r="L58" s="13">
        <v>211710.50836653399</v>
      </c>
      <c r="M58" s="13">
        <v>237856.99644634</v>
      </c>
      <c r="N58" s="13">
        <v>255221.77182368201</v>
      </c>
      <c r="O58" s="13">
        <v>360338.90864197502</v>
      </c>
      <c r="P58" s="13">
        <v>424073.33111322502</v>
      </c>
      <c r="Q58" s="13">
        <v>414283.73566308198</v>
      </c>
      <c r="R58" s="13">
        <v>420347.91771019698</v>
      </c>
      <c r="S58" s="13">
        <v>455321.81481481501</v>
      </c>
    </row>
    <row r="59" spans="1:19" ht="12.75" customHeight="1" x14ac:dyDescent="0.2">
      <c r="A59" s="11" t="s">
        <v>39</v>
      </c>
      <c r="B59" s="19">
        <f t="shared" ref="B59:G59" si="24">SUM(B56:B58)</f>
        <v>776706.01239669509</v>
      </c>
      <c r="C59" s="19">
        <f t="shared" si="24"/>
        <v>748567.92187499977</v>
      </c>
      <c r="D59" s="19">
        <f t="shared" si="24"/>
        <v>787791.79066478088</v>
      </c>
      <c r="E59" s="19">
        <f t="shared" si="24"/>
        <v>863272.55080213933</v>
      </c>
      <c r="F59" s="19">
        <f t="shared" si="24"/>
        <v>1281026.7659574461</v>
      </c>
      <c r="G59" s="19">
        <f t="shared" si="24"/>
        <v>1254825.716088328</v>
      </c>
      <c r="H59" s="19">
        <f t="shared" ref="H59:I59" si="25">SUM(H56:H58)</f>
        <v>1813492.2553191481</v>
      </c>
      <c r="I59" s="19">
        <f t="shared" si="25"/>
        <v>1410820.593279259</v>
      </c>
      <c r="J59" s="19">
        <f t="shared" ref="J59:K59" si="26">SUM(J56:J58)</f>
        <v>1715365.1676436102</v>
      </c>
      <c r="K59" s="19">
        <f t="shared" si="26"/>
        <v>1962041.6166666669</v>
      </c>
      <c r="L59" s="19">
        <f t="shared" ref="L59:M59" si="27">SUM(L56:L58)</f>
        <v>2074950.1075697211</v>
      </c>
      <c r="M59" s="19">
        <f t="shared" si="27"/>
        <v>2243746.1705756909</v>
      </c>
      <c r="N59" s="19">
        <f t="shared" ref="N59:O59" si="28">SUM(N56:N58)</f>
        <v>2211242.5635263617</v>
      </c>
      <c r="O59" s="19">
        <f t="shared" si="28"/>
        <v>3127456.7703703721</v>
      </c>
      <c r="P59" s="19">
        <f t="shared" ref="P59:Q59" si="29">SUM(P56:P58)</f>
        <v>3638278.8201712649</v>
      </c>
      <c r="Q59" s="19">
        <f t="shared" si="29"/>
        <v>3904040.101254472</v>
      </c>
      <c r="R59" s="19">
        <f t="shared" ref="R59:S59" si="30">SUM(R56:R58)</f>
        <v>4088153.121645797</v>
      </c>
      <c r="S59" s="19">
        <f t="shared" si="30"/>
        <v>6029297.6613756549</v>
      </c>
    </row>
    <row r="60" spans="1:19" ht="11.25" customHeight="1" x14ac:dyDescent="0.2">
      <c r="A60" s="11"/>
      <c r="B60" s="20"/>
      <c r="C60" s="20"/>
      <c r="D60" s="20"/>
      <c r="E60" s="20"/>
      <c r="F60" s="20"/>
    </row>
    <row r="61" spans="1:19" ht="11.25" customHeight="1" x14ac:dyDescent="0.2">
      <c r="A61" s="11"/>
      <c r="B61" s="20"/>
      <c r="C61" s="20"/>
      <c r="D61" s="20"/>
      <c r="E61" s="20"/>
      <c r="F61" s="20"/>
    </row>
    <row r="62" spans="1:19" ht="15" customHeight="1" x14ac:dyDescent="0.2">
      <c r="A62" s="9" t="s">
        <v>90</v>
      </c>
    </row>
    <row r="63" spans="1:19" ht="12.75" customHeight="1" x14ac:dyDescent="0.2">
      <c r="A63" s="2" t="s">
        <v>42</v>
      </c>
      <c r="B63" s="21">
        <f t="shared" ref="B63:G63" si="31">(B45+B42)*100/B59</f>
        <v>6.0914900801366443</v>
      </c>
      <c r="C63" s="21">
        <f t="shared" si="31"/>
        <v>6.3360638482171359</v>
      </c>
      <c r="D63" s="21">
        <f t="shared" si="31"/>
        <v>0.30786967103265922</v>
      </c>
      <c r="E63" s="21">
        <f t="shared" si="31"/>
        <v>-0.54893217029326169</v>
      </c>
      <c r="F63" s="21">
        <f t="shared" si="31"/>
        <v>5.5143738945883243</v>
      </c>
      <c r="G63" s="21">
        <f t="shared" si="31"/>
        <v>3.6321832439572566</v>
      </c>
      <c r="H63" s="21">
        <f t="shared" ref="H63:I63" si="32">(H45+H42)*100/H59</f>
        <v>2.1553197496674712</v>
      </c>
      <c r="I63" s="21">
        <f t="shared" si="32"/>
        <v>5.4378011731035532</v>
      </c>
      <c r="J63" s="21">
        <f t="shared" ref="J63:K63" si="33">(J45+J42)*100/J59</f>
        <v>10.740558307311113</v>
      </c>
      <c r="K63" s="21">
        <f t="shared" si="33"/>
        <v>8.2551114131685566</v>
      </c>
      <c r="L63" s="21">
        <f t="shared" ref="L63:M63" si="34">(L45+L42)*100/L59</f>
        <v>5.0510767621262573</v>
      </c>
      <c r="M63" s="21">
        <f t="shared" si="34"/>
        <v>6.9513061682869939</v>
      </c>
      <c r="N63" s="21">
        <f t="shared" ref="N63:O63" si="35">(N45+N42)*100/N59</f>
        <v>5.7356320924629776</v>
      </c>
      <c r="O63" s="21">
        <f t="shared" si="35"/>
        <v>4.1632715678783043</v>
      </c>
      <c r="P63" s="21">
        <f t="shared" ref="P63:Q63" si="36">(P45+P42)*100/P59</f>
        <v>2.8209530931575078</v>
      </c>
      <c r="Q63" s="21">
        <f t="shared" si="36"/>
        <v>5.6944310534197653</v>
      </c>
      <c r="R63" s="21">
        <f t="shared" ref="R63:S63" si="37">(R45+R42)*100/R59</f>
        <v>8.5293290813539357</v>
      </c>
      <c r="S63" s="21">
        <f t="shared" si="37"/>
        <v>4.1655317249836887</v>
      </c>
    </row>
    <row r="64" spans="1:19" s="11" customFormat="1" ht="12.75" customHeight="1" x14ac:dyDescent="0.2">
      <c r="A64" s="2" t="s">
        <v>52</v>
      </c>
      <c r="B64" s="21">
        <f t="shared" ref="B64:G64" si="38">(B38/B14)*100</f>
        <v>4.8504043357911728</v>
      </c>
      <c r="C64" s="21">
        <f t="shared" si="38"/>
        <v>4.9355076069892494</v>
      </c>
      <c r="D64" s="21">
        <f t="shared" si="38"/>
        <v>-6.9047254989487897E-2</v>
      </c>
      <c r="E64" s="21">
        <f t="shared" si="38"/>
        <v>-0.71348190500017761</v>
      </c>
      <c r="F64" s="21">
        <f t="shared" si="38"/>
        <v>6.1827125817243065</v>
      </c>
      <c r="G64" s="21">
        <f t="shared" si="38"/>
        <v>3.9371699621471206</v>
      </c>
      <c r="H64" s="21">
        <f t="shared" ref="H64:I64" si="39">(H38/H14)*100</f>
        <v>3.0668256090120338</v>
      </c>
      <c r="I64" s="21">
        <f t="shared" si="39"/>
        <v>5.3505687864785694</v>
      </c>
      <c r="J64" s="21">
        <f t="shared" ref="J64:K64" si="40">(J38/J14)*100</f>
        <v>12.205274145850998</v>
      </c>
      <c r="K64" s="21">
        <f t="shared" si="40"/>
        <v>9.6988609854289702</v>
      </c>
      <c r="L64" s="21">
        <f t="shared" ref="L64:M64" si="41">(L38/L14)*100</f>
        <v>7.2966550651297215</v>
      </c>
      <c r="M64" s="21">
        <f t="shared" si="41"/>
        <v>9.9160242999044801</v>
      </c>
      <c r="N64" s="21">
        <f t="shared" ref="N64:O64" si="42">(N38/N14)*100</f>
        <v>6.9247845866354618</v>
      </c>
      <c r="O64" s="21">
        <f t="shared" si="42"/>
        <v>8.2529910657087626</v>
      </c>
      <c r="P64" s="21">
        <f t="shared" ref="P64:Q64" si="43">(P38/P14)*100</f>
        <v>4.1709642276227168</v>
      </c>
      <c r="Q64" s="21">
        <f t="shared" si="43"/>
        <v>9.3020405490431379</v>
      </c>
      <c r="R64" s="21">
        <f t="shared" ref="R64:S64" si="44">(R38/R14)*100</f>
        <v>12.598189271372529</v>
      </c>
      <c r="S64" s="21">
        <f t="shared" si="44"/>
        <v>3.4550614773353407</v>
      </c>
    </row>
    <row r="65" spans="1:19" s="11" customFormat="1" ht="12.75" customHeight="1" x14ac:dyDescent="0.2">
      <c r="A65" s="21" t="s">
        <v>91</v>
      </c>
      <c r="B65" s="21">
        <f>IF(B56&gt;=0,(B45/B56)*100," ")</f>
        <v>7.9241851780601573</v>
      </c>
      <c r="C65" s="21">
        <f t="shared" ref="C65:D65" si="45">IF(C56&gt;0,(C45/C56)*100," ")</f>
        <v>6.9425495560751935</v>
      </c>
      <c r="D65" s="21">
        <f t="shared" si="45"/>
        <v>-3.6567979915011413</v>
      </c>
      <c r="E65" s="21">
        <f t="shared" ref="E65:F65" si="46">IF(E56&gt;0,(E45/E56)*100," ")</f>
        <v>-8.0392542818151895</v>
      </c>
      <c r="F65" s="21">
        <f t="shared" si="46"/>
        <v>7.4994245134062947</v>
      </c>
      <c r="G65" s="21">
        <f t="shared" ref="G65:H65" si="47">IF(G56&gt;0,(G45/G56)*100," ")</f>
        <v>0.72522411993531133</v>
      </c>
      <c r="H65" s="21">
        <f t="shared" si="47"/>
        <v>-1.2768732003203453</v>
      </c>
      <c r="I65" s="21">
        <f t="shared" ref="I65:J65" si="48">IF(I56&gt;0,(I45/I56)*100," ")</f>
        <v>7.6456324854362583</v>
      </c>
      <c r="J65" s="21">
        <f t="shared" si="48"/>
        <v>22.884139541908556</v>
      </c>
      <c r="K65" s="21">
        <f t="shared" ref="K65:L65" si="49">IF(K56&gt;0,(K45/K56)*100," ")</f>
        <v>15.397880388175222</v>
      </c>
      <c r="L65" s="21">
        <f t="shared" si="49"/>
        <v>8.3630973595434135</v>
      </c>
      <c r="M65" s="21">
        <f t="shared" ref="M65:N65" si="50">IF(M56&gt;0,(M45/M56)*100," ")</f>
        <v>13.635089061463709</v>
      </c>
      <c r="N65" s="21">
        <f t="shared" si="50"/>
        <v>9.650199393570567</v>
      </c>
      <c r="O65" s="21">
        <f t="shared" ref="O65:Q65" si="51">IF(O56&gt;0,(O45/O56)*100," ")</f>
        <v>7.04251950466724</v>
      </c>
      <c r="P65" s="21">
        <f t="shared" si="51"/>
        <v>3.289830870163315</v>
      </c>
      <c r="Q65" s="21">
        <f t="shared" si="51"/>
        <v>10.068149514203029</v>
      </c>
      <c r="R65" s="21">
        <f t="shared" ref="R65:S65" si="52">IF(R56&gt;0,(R45/R56)*100," ")</f>
        <v>13.248830728510526</v>
      </c>
      <c r="S65" s="21">
        <f t="shared" si="52"/>
        <v>2.9151389650361601</v>
      </c>
    </row>
    <row r="66" spans="1:19" s="11" customFormat="1" ht="12.75" customHeight="1" x14ac:dyDescent="0.2">
      <c r="A66" s="21" t="s">
        <v>92</v>
      </c>
      <c r="B66" s="21">
        <f>(B53/B58)*100</f>
        <v>194.46612162793241</v>
      </c>
      <c r="C66" s="21">
        <f t="shared" ref="C66:D66" si="53">(C53/C58)*100</f>
        <v>253.64156226870821</v>
      </c>
      <c r="D66" s="21">
        <f t="shared" si="53"/>
        <v>199.67007685121331</v>
      </c>
      <c r="E66" s="21">
        <f t="shared" ref="E66:F66" si="54">(E53/E58)*100</f>
        <v>180.77468530098591</v>
      </c>
      <c r="F66" s="21">
        <f t="shared" si="54"/>
        <v>283.86174351459772</v>
      </c>
      <c r="G66" s="21">
        <f t="shared" ref="G66:H66" si="55">(G53/G58)*100</f>
        <v>119.21438477998834</v>
      </c>
      <c r="H66" s="21">
        <f t="shared" si="55"/>
        <v>189.55187749850799</v>
      </c>
      <c r="I66" s="21">
        <f t="shared" ref="I66:J66" si="56">(I53/I58)*100</f>
        <v>213.58627802493669</v>
      </c>
      <c r="J66" s="21">
        <f t="shared" si="56"/>
        <v>202.80672131891788</v>
      </c>
      <c r="K66" s="21">
        <f t="shared" ref="K66:L66" si="57">(K53/K58)*100</f>
        <v>191.8227284904722</v>
      </c>
      <c r="L66" s="21">
        <f t="shared" si="57"/>
        <v>283.30159388362404</v>
      </c>
      <c r="M66" s="21">
        <f t="shared" ref="M66:N66" si="58">(M53/M58)*100</f>
        <v>194.91912166894934</v>
      </c>
      <c r="N66" s="21">
        <f t="shared" si="58"/>
        <v>191.84723445730373</v>
      </c>
      <c r="O66" s="21">
        <f t="shared" ref="O66:Q66" si="59">(O53/O58)*100</f>
        <v>162.08440479264056</v>
      </c>
      <c r="P66" s="21">
        <f t="shared" si="59"/>
        <v>232.67924635523283</v>
      </c>
      <c r="Q66" s="21">
        <f t="shared" si="59"/>
        <v>169.58993194647712</v>
      </c>
      <c r="R66" s="21">
        <f t="shared" ref="R66:S66" si="60">(R53/R58)*100</f>
        <v>216.15724525938518</v>
      </c>
      <c r="S66" s="21">
        <f t="shared" si="60"/>
        <v>239.03125068015467</v>
      </c>
    </row>
    <row r="67" spans="1:19" s="11" customFormat="1" ht="12.75" customHeight="1" x14ac:dyDescent="0.2">
      <c r="A67" s="21" t="s">
        <v>93</v>
      </c>
      <c r="B67" s="21">
        <f>(B56/B59)*100</f>
        <v>43.774759291314936</v>
      </c>
      <c r="C67" s="21">
        <f t="shared" ref="C67:D67" si="61">(C56/C59)*100</f>
        <v>42.833422212322489</v>
      </c>
      <c r="D67" s="21">
        <f t="shared" si="61"/>
        <v>55.195269323490081</v>
      </c>
      <c r="E67" s="21">
        <f t="shared" ref="E67:F67" si="62">(E56/E59)*100</f>
        <v>38.425437757318527</v>
      </c>
      <c r="F67" s="21">
        <f t="shared" si="62"/>
        <v>42.389335337712943</v>
      </c>
      <c r="G67" s="21">
        <f t="shared" ref="G67:H67" si="63">(G56/G59)*100</f>
        <v>32.350846254235691</v>
      </c>
      <c r="H67" s="21">
        <f t="shared" si="63"/>
        <v>38.06247182466894</v>
      </c>
      <c r="I67" s="21">
        <f t="shared" ref="I67:J67" si="64">(I56/I59)*100</f>
        <v>38.422483233650937</v>
      </c>
      <c r="J67" s="21">
        <f t="shared" si="64"/>
        <v>37.463970362055981</v>
      </c>
      <c r="K67" s="21">
        <f t="shared" ref="K67:L67" si="65">(K56/K59)*100</f>
        <v>41.408362243624509</v>
      </c>
      <c r="L67" s="21">
        <f t="shared" si="65"/>
        <v>43.967425457819807</v>
      </c>
      <c r="M67" s="21">
        <f t="shared" ref="M67:N67" si="66">(M56/M59)*100</f>
        <v>39.336918953919458</v>
      </c>
      <c r="N67" s="21">
        <f t="shared" si="66"/>
        <v>45.868001091800998</v>
      </c>
      <c r="O67" s="21">
        <f t="shared" ref="O67:Q67" si="67">(O56/O59)*100</f>
        <v>29.918597084641618</v>
      </c>
      <c r="P67" s="21">
        <f t="shared" si="67"/>
        <v>38.370468900215975</v>
      </c>
      <c r="Q67" s="21">
        <f t="shared" si="67"/>
        <v>32.212174538510432</v>
      </c>
      <c r="R67" s="21">
        <f t="shared" ref="R67:S67" si="68">(R56/R59)*100</f>
        <v>46.710526670174708</v>
      </c>
      <c r="S67" s="21">
        <f t="shared" si="68"/>
        <v>41.504273833931997</v>
      </c>
    </row>
    <row r="68" spans="1:19" s="11" customFormat="1" ht="12.75" customHeight="1" x14ac:dyDescent="0.2">
      <c r="A68" s="21" t="s">
        <v>99</v>
      </c>
      <c r="B68" s="21">
        <f>(B57/B59)*100</f>
        <v>44.290640296988485</v>
      </c>
      <c r="C68" s="21">
        <f t="shared" ref="C68:D68" si="69">(C57/C59)*100</f>
        <v>46.251925577812166</v>
      </c>
      <c r="D68" s="21">
        <f t="shared" si="69"/>
        <v>32.213584367480429</v>
      </c>
      <c r="E68" s="21">
        <f t="shared" ref="E68:F68" si="70">(E57/E59)*100</f>
        <v>53.872084083569419</v>
      </c>
      <c r="F68" s="21">
        <f t="shared" si="70"/>
        <v>49.116409988400349</v>
      </c>
      <c r="G68" s="21">
        <f t="shared" ref="G68:H68" si="71">(G57/G59)*100</f>
        <v>55.814035753132075</v>
      </c>
      <c r="H68" s="21">
        <f t="shared" si="71"/>
        <v>50.846147291659463</v>
      </c>
      <c r="I68" s="21">
        <f t="shared" ref="I68:J68" si="72">(I57/I59)*100</f>
        <v>47.277537512803313</v>
      </c>
      <c r="J68" s="21">
        <f t="shared" si="72"/>
        <v>52.620454824008412</v>
      </c>
      <c r="K68" s="21">
        <f t="shared" ref="K68:L68" si="73">(K57/K59)*100</f>
        <v>47.059633809840093</v>
      </c>
      <c r="L68" s="21">
        <f t="shared" si="73"/>
        <v>45.829413145952728</v>
      </c>
      <c r="M68" s="21">
        <f t="shared" ref="M68:N68" si="74">(M57/M59)*100</f>
        <v>50.062194031070661</v>
      </c>
      <c r="N68" s="21">
        <f t="shared" si="74"/>
        <v>42.58999189216776</v>
      </c>
      <c r="O68" s="21">
        <f t="shared" ref="O68:Q68" si="75">(O57/O59)*100</f>
        <v>58.559615882014306</v>
      </c>
      <c r="P68" s="21">
        <f t="shared" si="75"/>
        <v>49.973653359955875</v>
      </c>
      <c r="Q68" s="21">
        <f t="shared" si="75"/>
        <v>57.176158446851019</v>
      </c>
      <c r="R68" s="21">
        <f t="shared" ref="R68:S68" si="76">(R57/R59)*100</f>
        <v>43.007375149975935</v>
      </c>
      <c r="S68" s="21">
        <f t="shared" si="76"/>
        <v>50.943904372102566</v>
      </c>
    </row>
    <row r="69" spans="1:19" ht="12.75" customHeight="1" x14ac:dyDescent="0.2">
      <c r="A69" s="21" t="s">
        <v>100</v>
      </c>
      <c r="B69" s="22">
        <f>(B58/B59)*100</f>
        <v>11.934600411696572</v>
      </c>
      <c r="C69" s="22">
        <f t="shared" ref="C69:D69" si="77">(C58/C59)*100</f>
        <v>10.914652209865338</v>
      </c>
      <c r="D69" s="22">
        <f t="shared" si="77"/>
        <v>12.591146309029492</v>
      </c>
      <c r="E69" s="22">
        <f t="shared" ref="E69:F69" si="78">(E58/E59)*100</f>
        <v>7.7024781591120668</v>
      </c>
      <c r="F69" s="22">
        <f t="shared" si="78"/>
        <v>8.4942546738867009</v>
      </c>
      <c r="G69" s="22">
        <f t="shared" ref="G69:H69" si="79">(G58/G59)*100</f>
        <v>11.835117992632235</v>
      </c>
      <c r="H69" s="22">
        <f t="shared" si="79"/>
        <v>11.091380883671603</v>
      </c>
      <c r="I69" s="22">
        <f t="shared" ref="I69:J69" si="80">(I58/I59)*100</f>
        <v>14.299979253545741</v>
      </c>
      <c r="J69" s="22">
        <f t="shared" si="80"/>
        <v>9.9155748139355993</v>
      </c>
      <c r="K69" s="22">
        <f t="shared" ref="K69:L69" si="81">(K58/K59)*100</f>
        <v>11.532003946535401</v>
      </c>
      <c r="L69" s="22">
        <f t="shared" si="81"/>
        <v>10.203161396227463</v>
      </c>
      <c r="M69" s="22">
        <f t="shared" ref="M69:N69" si="82">(M58/M59)*100</f>
        <v>10.600887015009887</v>
      </c>
      <c r="N69" s="22">
        <f t="shared" si="82"/>
        <v>11.542007016031253</v>
      </c>
      <c r="O69" s="22">
        <f t="shared" ref="O69:Q69" si="83">(O58/O59)*100</f>
        <v>11.521787033344079</v>
      </c>
      <c r="P69" s="22">
        <f t="shared" si="83"/>
        <v>11.65587773982816</v>
      </c>
      <c r="Q69" s="22">
        <f t="shared" si="83"/>
        <v>10.611667014638543</v>
      </c>
      <c r="R69" s="22">
        <f t="shared" ref="R69:S69" si="84">(R58/R59)*100</f>
        <v>10.282098179849353</v>
      </c>
      <c r="S69" s="22">
        <f t="shared" si="84"/>
        <v>7.5518217939654351</v>
      </c>
    </row>
    <row r="70" spans="1:19" ht="12.75" customHeight="1" x14ac:dyDescent="0.2">
      <c r="A70" s="21" t="s">
        <v>94</v>
      </c>
      <c r="B70" s="22">
        <f>(B52/(B56+B57))*100</f>
        <v>87.197975375770014</v>
      </c>
      <c r="C70" s="22">
        <f t="shared" ref="C70:D70" si="85">(C52/(C56+C57))*100</f>
        <v>81.175981699102479</v>
      </c>
      <c r="D70" s="22">
        <f t="shared" si="85"/>
        <v>85.642638391041174</v>
      </c>
      <c r="E70" s="22">
        <f t="shared" ref="E70:F70" si="86">(E52/(E56+E57))*100</f>
        <v>93.259133756456208</v>
      </c>
      <c r="F70" s="22">
        <f t="shared" si="86"/>
        <v>82.932563757260141</v>
      </c>
      <c r="G70" s="22">
        <f t="shared" ref="G70:H70" si="87">(G52/(G56+G57))*100</f>
        <v>97.420690576005583</v>
      </c>
      <c r="H70" s="22">
        <f t="shared" si="87"/>
        <v>88.828372411404871</v>
      </c>
      <c r="I70" s="22">
        <f t="shared" ref="I70:J70" si="88">(I52/(I56+I57))*100</f>
        <v>81.04689584557326</v>
      </c>
      <c r="J70" s="22">
        <f t="shared" si="88"/>
        <v>88.68408457391314</v>
      </c>
      <c r="K70" s="22">
        <f t="shared" ref="K70:L70" si="89">(K52/(K56+K57))*100</f>
        <v>88.030699071177793</v>
      </c>
      <c r="L70" s="22">
        <f t="shared" si="89"/>
        <v>79.172365356504102</v>
      </c>
      <c r="M70" s="22">
        <f t="shared" ref="M70:N70" si="90">(M52/(M56+M57))*100</f>
        <v>88.744554047807426</v>
      </c>
      <c r="N70" s="22">
        <f t="shared" si="90"/>
        <v>88.015764446505372</v>
      </c>
      <c r="O70" s="22">
        <f t="shared" ref="O70:Q70" si="91">(O52/(O56+O57))*100</f>
        <v>91.915260648603862</v>
      </c>
      <c r="P70" s="22">
        <f t="shared" si="91"/>
        <v>82.494669316259134</v>
      </c>
      <c r="Q70" s="22">
        <f t="shared" si="91"/>
        <v>91.738684896290934</v>
      </c>
      <c r="R70" s="22">
        <f t="shared" ref="R70:S70" si="92">(R52/(R56+R57))*100</f>
        <v>86.6878273362654</v>
      </c>
      <c r="S70" s="22">
        <f t="shared" si="92"/>
        <v>88.64294300544563</v>
      </c>
    </row>
    <row r="71" spans="1:19" x14ac:dyDescent="0.2">
      <c r="A71" s="21"/>
    </row>
    <row r="72" spans="1:19" s="11" customFormat="1" ht="12.75" customHeight="1" x14ac:dyDescent="0.2">
      <c r="A72" s="11" t="s">
        <v>40</v>
      </c>
      <c r="B72" s="23">
        <v>204.790633608815</v>
      </c>
      <c r="C72" s="23">
        <v>185.68181818181799</v>
      </c>
      <c r="D72" s="11">
        <v>178</v>
      </c>
      <c r="E72" s="23">
        <v>172.55080213903699</v>
      </c>
      <c r="F72" s="23">
        <v>173</v>
      </c>
      <c r="G72" s="23">
        <v>187.845425867508</v>
      </c>
      <c r="H72" s="23">
        <v>164.81205673758899</v>
      </c>
      <c r="I72" s="23">
        <v>164.99536500579401</v>
      </c>
      <c r="J72" s="23">
        <v>168</v>
      </c>
      <c r="K72" s="23">
        <v>130</v>
      </c>
      <c r="L72" s="23">
        <v>129</v>
      </c>
      <c r="M72" s="23">
        <v>132.87277896233101</v>
      </c>
      <c r="N72" s="23">
        <v>118.08297320656899</v>
      </c>
      <c r="O72" s="23">
        <v>101.83950617284</v>
      </c>
      <c r="P72" s="23">
        <v>116.280685061846</v>
      </c>
      <c r="Q72" s="23">
        <v>130.527777777778</v>
      </c>
      <c r="R72" s="23">
        <v>103.128801431127</v>
      </c>
      <c r="S72" s="23">
        <v>113.862433862434</v>
      </c>
    </row>
    <row r="74" spans="1:19" ht="12.75" customHeight="1" x14ac:dyDescent="0.2">
      <c r="A74" s="11" t="s">
        <v>8</v>
      </c>
      <c r="B74" s="11">
        <v>136</v>
      </c>
      <c r="C74" s="11">
        <v>125</v>
      </c>
      <c r="D74" s="11">
        <v>52</v>
      </c>
      <c r="E74" s="11">
        <v>55</v>
      </c>
      <c r="F74" s="11">
        <v>55</v>
      </c>
      <c r="G74" s="11">
        <v>56</v>
      </c>
      <c r="H74" s="11">
        <v>61</v>
      </c>
      <c r="I74" s="11">
        <v>64</v>
      </c>
      <c r="J74" s="11">
        <v>63</v>
      </c>
      <c r="K74" s="11">
        <v>66</v>
      </c>
      <c r="L74" s="11">
        <v>66</v>
      </c>
      <c r="M74" s="11">
        <v>67</v>
      </c>
      <c r="N74" s="11">
        <v>70</v>
      </c>
      <c r="O74" s="11">
        <v>70</v>
      </c>
      <c r="P74" s="11">
        <v>63</v>
      </c>
      <c r="Q74" s="11">
        <v>63</v>
      </c>
      <c r="R74" s="11">
        <v>68</v>
      </c>
      <c r="S74" s="11">
        <v>65</v>
      </c>
    </row>
    <row r="75" spans="1:19" ht="12.75" customHeight="1" x14ac:dyDescent="0.2">
      <c r="A75" s="11" t="s">
        <v>49</v>
      </c>
      <c r="B75" s="11">
        <v>726</v>
      </c>
      <c r="C75" s="11">
        <v>704</v>
      </c>
      <c r="D75" s="11">
        <v>707</v>
      </c>
      <c r="E75" s="11">
        <v>748</v>
      </c>
      <c r="F75" s="11">
        <v>611</v>
      </c>
      <c r="G75" s="11">
        <v>634</v>
      </c>
      <c r="H75" s="11">
        <v>564</v>
      </c>
      <c r="I75" s="11">
        <v>863</v>
      </c>
      <c r="J75" s="11">
        <v>853</v>
      </c>
      <c r="K75" s="11">
        <v>840</v>
      </c>
      <c r="L75" s="11">
        <v>1255</v>
      </c>
      <c r="M75" s="11">
        <v>1407</v>
      </c>
      <c r="N75" s="11">
        <v>1157</v>
      </c>
      <c r="O75" s="11">
        <v>1215</v>
      </c>
      <c r="P75" s="11">
        <v>1051</v>
      </c>
      <c r="Q75" s="11">
        <v>1116</v>
      </c>
      <c r="R75" s="11">
        <v>1118</v>
      </c>
      <c r="S75" s="11">
        <v>567</v>
      </c>
    </row>
    <row r="76" spans="1:19" ht="12.75" customHeight="1" x14ac:dyDescent="0.2">
      <c r="A76" s="24"/>
      <c r="B76" s="24"/>
      <c r="C76" s="24"/>
      <c r="D76" s="24"/>
      <c r="E76" s="24"/>
      <c r="F76" s="24"/>
      <c r="G76" s="24"/>
      <c r="H76" s="24"/>
      <c r="I76" s="24"/>
      <c r="J76" s="24"/>
      <c r="K76" s="24"/>
      <c r="L76" s="24"/>
      <c r="M76" s="24"/>
      <c r="N76" s="24"/>
      <c r="O76" s="24"/>
      <c r="P76" s="24"/>
      <c r="Q76" s="24"/>
      <c r="R76" s="24"/>
      <c r="S76" s="24"/>
    </row>
  </sheetData>
  <phoneticPr fontId="4" type="noConversion"/>
  <pageMargins left="0.78740157480314965" right="0.78740157480314965" top="0.98425196850393704" bottom="0.98425196850393704" header="0.51181102362204722" footer="0.51181102362204722"/>
  <pageSetup paperSize="9" scale="48" fitToWidth="2" orientation="landscape" horizontalDpi="4294967292" verticalDpi="300" r:id="rId1"/>
  <headerFooter alignWithMargins="0">
    <oddHeader>&amp;A</oddHeader>
    <oddFooter>Side &amp;P</oddFooter>
  </headerFooter>
  <ignoredErrors>
    <ignoredError sqref="I63:I64 I66:I70"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B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 x14ac:dyDescent="0.2"/>
  <cols>
    <col min="1" max="1" width="62.85546875" style="2" customWidth="1"/>
    <col min="2" max="12" width="12.7109375" style="2" customWidth="1"/>
    <col min="13" max="13" width="14" style="2" bestFit="1" customWidth="1"/>
    <col min="14" max="19" width="14" style="2" customWidth="1"/>
    <col min="20" max="23" width="12.7109375" style="2" customWidth="1"/>
    <col min="24" max="16384" width="9.140625" style="2"/>
  </cols>
  <sheetData>
    <row r="1" spans="1:132" ht="20.25" x14ac:dyDescent="0.3">
      <c r="A1" s="1" t="s">
        <v>14</v>
      </c>
      <c r="B1" s="11"/>
      <c r="C1" s="11"/>
      <c r="D1" s="11"/>
      <c r="E1" s="11"/>
      <c r="F1" s="11"/>
    </row>
    <row r="3" spans="1:132" ht="48" x14ac:dyDescent="0.2">
      <c r="A3" s="3" t="s">
        <v>138</v>
      </c>
    </row>
    <row r="4" spans="1:132" ht="15" x14ac:dyDescent="0.2">
      <c r="A4" s="110" t="s">
        <v>147</v>
      </c>
    </row>
    <row r="6" spans="1:132" ht="12" customHeight="1" x14ac:dyDescent="0.2">
      <c r="A6" s="2" t="s">
        <v>50</v>
      </c>
    </row>
    <row r="7" spans="1:132" ht="12" customHeight="1" x14ac:dyDescent="0.2">
      <c r="A7" s="2" t="s">
        <v>104</v>
      </c>
    </row>
    <row r="8" spans="1:132" ht="12" customHeight="1" x14ac:dyDescent="0.2">
      <c r="A8" s="2" t="s">
        <v>152</v>
      </c>
    </row>
    <row r="9" spans="1:132" ht="12" customHeight="1" x14ac:dyDescent="0.2">
      <c r="A9" s="4" t="s">
        <v>153</v>
      </c>
    </row>
    <row r="10" spans="1:132" ht="37.5" customHeight="1" x14ac:dyDescent="0.2">
      <c r="A10" s="5" t="s">
        <v>75</v>
      </c>
    </row>
    <row r="12" spans="1:132" ht="13.5" customHeight="1" x14ac:dyDescent="0.2">
      <c r="A12" s="6" t="s">
        <v>15</v>
      </c>
      <c r="B12" s="7">
        <v>2003</v>
      </c>
      <c r="C12" s="7">
        <v>2004</v>
      </c>
      <c r="D12" s="7">
        <v>2005</v>
      </c>
      <c r="E12" s="7">
        <v>2006</v>
      </c>
      <c r="F12" s="7">
        <v>2007</v>
      </c>
      <c r="G12" s="7">
        <v>2008</v>
      </c>
      <c r="H12" s="7">
        <v>2009</v>
      </c>
      <c r="I12" s="7">
        <v>2010</v>
      </c>
      <c r="J12" s="7">
        <v>2011</v>
      </c>
      <c r="K12" s="7">
        <v>2012</v>
      </c>
      <c r="L12" s="7">
        <v>2013</v>
      </c>
      <c r="M12" s="7">
        <v>2014</v>
      </c>
      <c r="N12" s="7">
        <v>2015</v>
      </c>
      <c r="O12" s="7">
        <v>2016</v>
      </c>
      <c r="P12" s="7">
        <v>2017</v>
      </c>
      <c r="Q12" s="7">
        <v>2018</v>
      </c>
      <c r="R12" s="7">
        <v>2019</v>
      </c>
      <c r="S12" s="7">
        <v>2020</v>
      </c>
      <c r="T12" s="7">
        <v>2021</v>
      </c>
      <c r="U12" s="7">
        <v>2022</v>
      </c>
      <c r="V12" s="7">
        <v>2023</v>
      </c>
      <c r="W12" s="7">
        <v>2024</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row>
    <row r="13" spans="1:132" ht="15" customHeight="1" x14ac:dyDescent="0.2">
      <c r="A13" s="9" t="s">
        <v>106</v>
      </c>
      <c r="B13" s="10"/>
      <c r="C13" s="10"/>
      <c r="D13" s="10"/>
      <c r="E13" s="10"/>
      <c r="F13" s="10"/>
      <c r="G13" s="10"/>
      <c r="H13" s="10"/>
      <c r="I13" s="10"/>
      <c r="J13" s="10"/>
      <c r="K13" s="10"/>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row>
    <row r="14" spans="1:132" s="11" customFormat="1" ht="12.75" customHeight="1" x14ac:dyDescent="0.2">
      <c r="A14" s="11" t="s">
        <v>12</v>
      </c>
      <c r="B14" s="27">
        <v>5363149.91358025</v>
      </c>
      <c r="C14" s="27">
        <v>8802199.5</v>
      </c>
      <c r="D14" s="27">
        <v>11764585.455696199</v>
      </c>
      <c r="E14" s="27">
        <v>12261002.6617647</v>
      </c>
      <c r="F14" s="27">
        <v>14353424.8125</v>
      </c>
      <c r="G14" s="27">
        <v>16762869.549019599</v>
      </c>
      <c r="H14" s="27">
        <v>13764635.5526316</v>
      </c>
      <c r="I14" s="27">
        <v>15555159.0833333</v>
      </c>
      <c r="J14" s="27">
        <v>19843291.3870968</v>
      </c>
      <c r="K14" s="27">
        <v>21847061.203125</v>
      </c>
      <c r="L14" s="27">
        <v>16520494.4</v>
      </c>
      <c r="M14" s="27">
        <v>16990763.559999999</v>
      </c>
      <c r="N14" s="27">
        <v>23127782.1860465</v>
      </c>
      <c r="O14" s="27">
        <v>28251244.432432398</v>
      </c>
      <c r="P14" s="27">
        <v>27695383.8918919</v>
      </c>
      <c r="Q14" s="27">
        <v>28192558.59375</v>
      </c>
      <c r="R14" s="27">
        <v>32075965.944444399</v>
      </c>
      <c r="S14" s="27">
        <v>37355890.432432398</v>
      </c>
      <c r="T14" s="27">
        <v>34516970.682926796</v>
      </c>
      <c r="U14" s="27">
        <v>46251355.097561002</v>
      </c>
      <c r="V14" s="27">
        <v>55267367.399999999</v>
      </c>
      <c r="W14" s="27">
        <v>48792618</v>
      </c>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row>
    <row r="15" spans="1:132" x14ac:dyDescent="0.2">
      <c r="A15" s="11"/>
      <c r="B15" s="28"/>
      <c r="C15" s="28"/>
      <c r="D15" s="28"/>
      <c r="E15" s="28"/>
      <c r="F15" s="28"/>
      <c r="G15" s="28"/>
      <c r="H15" s="28"/>
      <c r="I15" s="28"/>
      <c r="J15" s="28"/>
      <c r="K15" s="28"/>
      <c r="L15" s="28"/>
      <c r="M15" s="28"/>
      <c r="N15" s="28"/>
      <c r="O15" s="28"/>
      <c r="P15" s="28"/>
      <c r="Q15" s="28"/>
      <c r="R15" s="28"/>
      <c r="S15" s="28"/>
      <c r="T15" s="28"/>
      <c r="U15" s="28"/>
      <c r="V15" s="28" t="s">
        <v>76</v>
      </c>
      <c r="W15" s="28" t="s">
        <v>76</v>
      </c>
    </row>
    <row r="16" spans="1:132" ht="12.75" customHeight="1" x14ac:dyDescent="0.2">
      <c r="A16" s="11" t="s">
        <v>13</v>
      </c>
      <c r="B16" s="30"/>
      <c r="C16" s="30"/>
      <c r="D16" s="30"/>
      <c r="E16" s="30"/>
      <c r="F16" s="30"/>
      <c r="G16" s="30"/>
      <c r="H16" s="30"/>
      <c r="I16" s="30"/>
      <c r="J16" s="30"/>
      <c r="K16" s="30"/>
      <c r="L16" s="30"/>
      <c r="M16" s="30"/>
      <c r="N16" s="30"/>
      <c r="O16" s="30"/>
      <c r="P16" s="30"/>
      <c r="Q16" s="30"/>
      <c r="R16" s="30"/>
      <c r="S16" s="30"/>
      <c r="T16" s="30"/>
      <c r="U16" s="30"/>
      <c r="V16" s="30" t="s">
        <v>76</v>
      </c>
      <c r="W16" s="30" t="s">
        <v>76</v>
      </c>
    </row>
    <row r="17" spans="1:23" ht="12.75" customHeight="1" x14ac:dyDescent="0.2">
      <c r="A17" s="2" t="s">
        <v>1</v>
      </c>
      <c r="B17" s="31">
        <v>175031.296296296</v>
      </c>
      <c r="C17" s="31">
        <v>344299.88157894701</v>
      </c>
      <c r="D17" s="31">
        <v>353759.81012658199</v>
      </c>
      <c r="E17" s="31">
        <v>318280.52941176499</v>
      </c>
      <c r="F17" s="31">
        <v>344889.83333333302</v>
      </c>
      <c r="G17" s="31">
        <v>429394.94117647101</v>
      </c>
      <c r="H17" s="31">
        <v>370608</v>
      </c>
      <c r="I17" s="31">
        <v>446415.01388888899</v>
      </c>
      <c r="J17" s="31">
        <v>565588.70967741904</v>
      </c>
      <c r="K17" s="31">
        <v>568130.140625</v>
      </c>
      <c r="L17" s="31">
        <v>445482.4</v>
      </c>
      <c r="M17" s="31">
        <v>510213.7</v>
      </c>
      <c r="N17" s="31">
        <v>697007.55813953502</v>
      </c>
      <c r="O17" s="31">
        <v>716879.35135135101</v>
      </c>
      <c r="P17" s="31">
        <v>589772.29729729705</v>
      </c>
      <c r="Q17" s="31">
        <v>615505.5</v>
      </c>
      <c r="R17" s="31">
        <v>708183.30555555597</v>
      </c>
      <c r="S17" s="31">
        <v>787606.21621621598</v>
      </c>
      <c r="T17" s="31">
        <v>685288.29268292699</v>
      </c>
      <c r="U17" s="31">
        <v>936312.39024390199</v>
      </c>
      <c r="V17" s="31">
        <v>1025566.225</v>
      </c>
      <c r="W17" s="31">
        <v>917145.113636364</v>
      </c>
    </row>
    <row r="18" spans="1:23" ht="12.75" customHeight="1" x14ac:dyDescent="0.2">
      <c r="A18" s="2" t="s">
        <v>127</v>
      </c>
      <c r="B18" s="31"/>
      <c r="C18" s="31"/>
      <c r="D18" s="31"/>
      <c r="E18" s="31"/>
      <c r="F18" s="31"/>
      <c r="G18" s="31"/>
      <c r="H18" s="31"/>
      <c r="I18" s="31"/>
      <c r="J18" s="31"/>
      <c r="K18" s="31"/>
      <c r="L18" s="31"/>
      <c r="M18" s="31"/>
      <c r="N18" s="31"/>
      <c r="O18" s="31"/>
      <c r="P18" s="31"/>
      <c r="Q18" s="31"/>
      <c r="R18" s="31">
        <v>236547.91666666701</v>
      </c>
      <c r="S18" s="31">
        <v>271570.459459459</v>
      </c>
      <c r="T18" s="31">
        <v>245656.60975609801</v>
      </c>
      <c r="U18" s="31">
        <v>315600.17073170701</v>
      </c>
      <c r="V18" s="31">
        <v>347915.85</v>
      </c>
      <c r="W18" s="31">
        <v>272808.590909091</v>
      </c>
    </row>
    <row r="19" spans="1:23" ht="12.75" customHeight="1" x14ac:dyDescent="0.2">
      <c r="A19" s="2" t="s">
        <v>9</v>
      </c>
      <c r="B19" s="31">
        <v>9708.0987654320998</v>
      </c>
      <c r="C19" s="31">
        <v>29777.868421052601</v>
      </c>
      <c r="D19" s="31">
        <v>39839.253164556998</v>
      </c>
      <c r="E19" s="31">
        <v>5887.0588235294099</v>
      </c>
      <c r="F19" s="31">
        <v>7015.6041666666697</v>
      </c>
      <c r="G19" s="31">
        <v>15024.9803921569</v>
      </c>
      <c r="H19" s="31"/>
      <c r="I19" s="31"/>
      <c r="J19" s="31"/>
      <c r="K19" s="31"/>
      <c r="L19" s="31"/>
      <c r="M19" s="31"/>
      <c r="N19" s="31"/>
      <c r="O19" s="31"/>
      <c r="P19" s="31"/>
      <c r="Q19" s="31"/>
      <c r="R19" s="31"/>
      <c r="S19" s="31"/>
      <c r="T19" s="31"/>
      <c r="U19" s="31"/>
      <c r="V19" s="31"/>
      <c r="W19" s="31"/>
    </row>
    <row r="20" spans="1:23" ht="12.75" customHeight="1" x14ac:dyDescent="0.2">
      <c r="A20" s="2" t="s">
        <v>10</v>
      </c>
      <c r="B20" s="31"/>
      <c r="C20" s="31"/>
      <c r="D20" s="31">
        <v>22695.012658227901</v>
      </c>
      <c r="E20" s="31">
        <v>23455.2647058824</v>
      </c>
      <c r="F20" s="31">
        <v>28022.520833333299</v>
      </c>
      <c r="G20" s="31">
        <v>31781.862745097998</v>
      </c>
      <c r="H20" s="31">
        <v>26521.131578947399</v>
      </c>
      <c r="I20" s="31">
        <v>30132.069444444402</v>
      </c>
      <c r="J20" s="31">
        <v>39047.677419354797</v>
      </c>
      <c r="K20" s="31">
        <v>41226.34375</v>
      </c>
      <c r="L20" s="31"/>
      <c r="M20" s="31"/>
      <c r="N20" s="31"/>
      <c r="O20" s="31"/>
      <c r="P20" s="31"/>
      <c r="Q20" s="31"/>
      <c r="R20" s="31"/>
      <c r="S20" s="31"/>
      <c r="T20" s="31">
        <v>71718.585365853694</v>
      </c>
      <c r="U20" s="31">
        <v>98185.2682926829</v>
      </c>
      <c r="V20" s="31">
        <v>115858.5</v>
      </c>
      <c r="W20" s="31">
        <v>102856.795454545</v>
      </c>
    </row>
    <row r="21" spans="1:23" ht="12.75" customHeight="1" x14ac:dyDescent="0.2">
      <c r="A21" s="4" t="s">
        <v>114</v>
      </c>
      <c r="B21" s="31"/>
      <c r="C21" s="31"/>
      <c r="D21" s="31"/>
      <c r="E21" s="31"/>
      <c r="F21" s="31"/>
      <c r="G21" s="31"/>
      <c r="H21" s="31"/>
      <c r="I21" s="31"/>
      <c r="J21" s="31"/>
      <c r="K21" s="31"/>
      <c r="L21" s="31"/>
      <c r="M21" s="31">
        <v>186196.2</v>
      </c>
      <c r="N21" s="31">
        <v>269938.02325581398</v>
      </c>
      <c r="O21" s="31">
        <v>373062.70270270301</v>
      </c>
      <c r="P21" s="31">
        <v>350227.189189189</v>
      </c>
      <c r="Q21" s="31">
        <v>361665.125</v>
      </c>
      <c r="R21" s="31">
        <v>415441.13888888899</v>
      </c>
      <c r="S21" s="31">
        <v>483039.70270270301</v>
      </c>
      <c r="T21" s="31">
        <v>437472.43902439001</v>
      </c>
      <c r="U21" s="31">
        <v>601688.43902438995</v>
      </c>
      <c r="V21" s="31">
        <v>710030.32499999995</v>
      </c>
      <c r="W21" s="31">
        <v>631167.818181818</v>
      </c>
    </row>
    <row r="22" spans="1:23" ht="12.75" customHeight="1" x14ac:dyDescent="0.2">
      <c r="A22" s="4" t="s">
        <v>148</v>
      </c>
      <c r="T22" s="31">
        <v>66223.439024390202</v>
      </c>
      <c r="U22" s="31">
        <v>186799.048780488</v>
      </c>
      <c r="V22" s="31">
        <v>220653.375</v>
      </c>
      <c r="W22" s="31">
        <v>196354.977272727</v>
      </c>
    </row>
    <row r="23" spans="1:23" ht="12.75" customHeight="1" x14ac:dyDescent="0.2">
      <c r="A23" s="2" t="s">
        <v>16</v>
      </c>
      <c r="B23" s="15">
        <v>2082549.5432098799</v>
      </c>
      <c r="C23" s="15">
        <v>3205277.6052631601</v>
      </c>
      <c r="D23" s="15">
        <v>4321946.2151898704</v>
      </c>
      <c r="E23" s="15">
        <v>4426771.2205882398</v>
      </c>
      <c r="F23" s="15">
        <v>5013120.8333333302</v>
      </c>
      <c r="G23" s="15">
        <v>5816621.6470588204</v>
      </c>
      <c r="H23" s="15">
        <v>4768305.5263157897</v>
      </c>
      <c r="I23" s="15">
        <v>5325680.4861111101</v>
      </c>
      <c r="J23" s="15">
        <v>7102954.6290322598</v>
      </c>
      <c r="K23" s="15">
        <v>7372504.828125</v>
      </c>
      <c r="L23" s="15">
        <v>5728131.5636363598</v>
      </c>
      <c r="M23" s="15">
        <v>5686355.0199999996</v>
      </c>
      <c r="N23" s="15">
        <v>7657187.4186046496</v>
      </c>
      <c r="O23" s="15">
        <v>9804001.8378378395</v>
      </c>
      <c r="P23" s="15">
        <v>9397444.8378378395</v>
      </c>
      <c r="Q23" s="15">
        <v>9120273.625</v>
      </c>
      <c r="R23" s="15">
        <v>10014520.75</v>
      </c>
      <c r="S23" s="15">
        <v>11152649.243243201</v>
      </c>
      <c r="T23" s="15">
        <v>10389559.2439024</v>
      </c>
      <c r="U23" s="15">
        <v>13656621.5609756</v>
      </c>
      <c r="V23" s="15">
        <v>16775183.35</v>
      </c>
      <c r="W23" s="15">
        <v>14045807.727272701</v>
      </c>
    </row>
    <row r="24" spans="1:23" ht="12.75" customHeight="1" x14ac:dyDescent="0.2">
      <c r="A24" s="2" t="s">
        <v>77</v>
      </c>
      <c r="B24" s="31">
        <v>98047.172839506195</v>
      </c>
      <c r="C24" s="31">
        <v>108969.342105263</v>
      </c>
      <c r="D24" s="31">
        <v>111568.17721518999</v>
      </c>
      <c r="E24" s="31">
        <v>124252</v>
      </c>
      <c r="F24" s="31">
        <v>159474.3125</v>
      </c>
      <c r="G24" s="31">
        <v>141222.117647059</v>
      </c>
      <c r="H24" s="31">
        <v>165827.38157894701</v>
      </c>
      <c r="I24" s="31">
        <v>133625.20833333299</v>
      </c>
      <c r="J24" s="31">
        <v>148398.35483870999</v>
      </c>
      <c r="K24" s="31">
        <v>158029.984375</v>
      </c>
      <c r="L24" s="31">
        <v>148147.090909091</v>
      </c>
      <c r="M24" s="31">
        <v>125008.96000000001</v>
      </c>
      <c r="N24" s="31">
        <v>166941.11627907</v>
      </c>
      <c r="O24" s="31">
        <v>143304.24324324299</v>
      </c>
      <c r="P24" s="31">
        <v>165704.10810810799</v>
      </c>
      <c r="Q24" s="31">
        <v>205027.125</v>
      </c>
      <c r="R24" s="31">
        <v>193439.75</v>
      </c>
      <c r="S24" s="31">
        <v>212613.75675675701</v>
      </c>
      <c r="T24" s="31">
        <v>252391</v>
      </c>
      <c r="U24" s="31">
        <v>233754.65853658499</v>
      </c>
      <c r="V24" s="31">
        <v>253747.20000000001</v>
      </c>
      <c r="W24" s="31">
        <v>287597.568181818</v>
      </c>
    </row>
    <row r="25" spans="1:23" ht="12.75" customHeight="1" x14ac:dyDescent="0.2">
      <c r="A25" s="2" t="s">
        <v>3</v>
      </c>
      <c r="B25" s="31">
        <v>24281.5185185185</v>
      </c>
      <c r="C25" s="31">
        <v>35713.657894736803</v>
      </c>
      <c r="D25" s="31">
        <v>33560.443037974699</v>
      </c>
      <c r="E25" s="31">
        <v>46770.838235294097</v>
      </c>
      <c r="F25" s="31">
        <v>85234.041666666701</v>
      </c>
      <c r="G25" s="31">
        <v>81891.176470588194</v>
      </c>
      <c r="H25" s="31">
        <v>83793.447368421097</v>
      </c>
      <c r="I25" s="31">
        <v>65591.194444444394</v>
      </c>
      <c r="J25" s="31">
        <v>90944.758064516107</v>
      </c>
      <c r="K25" s="31">
        <v>118428.734375</v>
      </c>
      <c r="L25" s="31">
        <v>113470.163636364</v>
      </c>
      <c r="M25" s="31">
        <v>106588.22</v>
      </c>
      <c r="N25" s="31">
        <v>89764.209302325602</v>
      </c>
      <c r="O25" s="31">
        <v>134315.324324324</v>
      </c>
      <c r="P25" s="31">
        <v>107603.189189189</v>
      </c>
      <c r="Q25" s="31">
        <v>172281.34375</v>
      </c>
      <c r="R25" s="31">
        <v>169088.055555556</v>
      </c>
      <c r="S25" s="31">
        <v>276262.67567567597</v>
      </c>
      <c r="T25" s="31">
        <v>269559.14634146303</v>
      </c>
      <c r="U25" s="31">
        <v>207509.34146341501</v>
      </c>
      <c r="V25" s="31">
        <v>256217.47500000001</v>
      </c>
      <c r="W25" s="31">
        <v>322924.727272727</v>
      </c>
    </row>
    <row r="26" spans="1:23" ht="12.75" customHeight="1" x14ac:dyDescent="0.2">
      <c r="A26" s="2" t="s">
        <v>43</v>
      </c>
      <c r="B26" s="31">
        <v>12861.049382716001</v>
      </c>
      <c r="C26" s="31">
        <v>21530.171052631598</v>
      </c>
      <c r="D26" s="31">
        <v>28420.253164557002</v>
      </c>
      <c r="E26" s="31">
        <v>29326.647058823499</v>
      </c>
      <c r="F26" s="31">
        <v>35079.104166666701</v>
      </c>
      <c r="G26" s="31">
        <v>39735.921568627396</v>
      </c>
      <c r="H26" s="31">
        <v>33171.184210526299</v>
      </c>
      <c r="I26" s="31">
        <v>37769.541666666701</v>
      </c>
      <c r="J26" s="31">
        <v>48658.854838709703</v>
      </c>
      <c r="K26" s="31">
        <v>52504.6875</v>
      </c>
      <c r="L26" s="31">
        <v>39594.509090909101</v>
      </c>
      <c r="M26" s="31">
        <v>38732.080000000002</v>
      </c>
      <c r="N26" s="31">
        <v>56194.372093023303</v>
      </c>
      <c r="O26" s="31">
        <v>67838.648648648697</v>
      </c>
      <c r="P26" s="31">
        <v>65346.5945945946</v>
      </c>
      <c r="Q26" s="31">
        <v>67002.21875</v>
      </c>
      <c r="R26" s="31">
        <v>76862.166666666701</v>
      </c>
      <c r="S26" s="31">
        <v>103408.864864865</v>
      </c>
      <c r="T26" s="31">
        <v>107808.951219512</v>
      </c>
      <c r="U26" s="31">
        <v>156022.12195122</v>
      </c>
      <c r="V26" s="31">
        <v>210181.65</v>
      </c>
      <c r="W26" s="31">
        <v>186840.772727273</v>
      </c>
    </row>
    <row r="27" spans="1:23" ht="12.75" customHeight="1" x14ac:dyDescent="0.2">
      <c r="A27" s="2" t="s">
        <v>44</v>
      </c>
      <c r="B27" s="31">
        <v>933838.02469135798</v>
      </c>
      <c r="C27" s="31">
        <v>1391662.7763157899</v>
      </c>
      <c r="D27" s="31">
        <v>1235317.2278481</v>
      </c>
      <c r="E27" s="31">
        <v>1225877.6029411801</v>
      </c>
      <c r="F27" s="31">
        <v>1545946.0625</v>
      </c>
      <c r="G27" s="31">
        <v>1812011.54901961</v>
      </c>
      <c r="H27" s="31">
        <v>1708528.6052631601</v>
      </c>
      <c r="I27" s="31">
        <v>2060555.16666667</v>
      </c>
      <c r="J27" s="31">
        <v>1595951</v>
      </c>
      <c r="K27" s="31">
        <v>2919567.09375</v>
      </c>
      <c r="L27" s="31">
        <v>2352818.1818181798</v>
      </c>
      <c r="M27" s="31">
        <v>2101650.88</v>
      </c>
      <c r="N27" s="31">
        <v>3007278.7441860498</v>
      </c>
      <c r="O27" s="31">
        <v>2072892.02702703</v>
      </c>
      <c r="P27" s="31">
        <v>3850587.8918918902</v>
      </c>
      <c r="Q27" s="31">
        <v>2920948</v>
      </c>
      <c r="R27" s="31">
        <v>2729987</v>
      </c>
      <c r="S27" s="31">
        <v>3539096.2162162201</v>
      </c>
      <c r="T27" s="31">
        <v>2806537.0731707299</v>
      </c>
      <c r="U27" s="31">
        <v>3701458.1463414598</v>
      </c>
      <c r="V27" s="31">
        <v>3339548.8</v>
      </c>
      <c r="W27" s="31">
        <v>2899401.0454545501</v>
      </c>
    </row>
    <row r="28" spans="1:23" s="11" customFormat="1" ht="12.75" customHeight="1" x14ac:dyDescent="0.2">
      <c r="A28" s="2" t="s">
        <v>45</v>
      </c>
      <c r="B28" s="31">
        <v>0</v>
      </c>
      <c r="C28" s="31">
        <v>191202.21052631599</v>
      </c>
      <c r="D28" s="31">
        <v>236735.329113924</v>
      </c>
      <c r="E28" s="31">
        <v>167734.632352941</v>
      </c>
      <c r="F28" s="31">
        <v>214320.22916666701</v>
      </c>
      <c r="G28" s="31">
        <v>377144.607843137</v>
      </c>
      <c r="H28" s="31">
        <v>388821.76315789501</v>
      </c>
      <c r="I28" s="31">
        <v>378313.83333333302</v>
      </c>
      <c r="J28" s="31">
        <v>791816.09677419404</v>
      </c>
      <c r="K28" s="31">
        <v>892762.40625</v>
      </c>
      <c r="L28" s="31">
        <v>1309573.1636363601</v>
      </c>
      <c r="M28" s="31">
        <v>1461917.72</v>
      </c>
      <c r="N28" s="31">
        <v>1004833.20930233</v>
      </c>
      <c r="O28" s="31">
        <v>2382155.7837837799</v>
      </c>
      <c r="P28" s="31">
        <v>2554006.6216216199</v>
      </c>
      <c r="Q28" s="31">
        <v>3312679.4375</v>
      </c>
      <c r="R28" s="31">
        <v>4323008.8888888899</v>
      </c>
      <c r="S28" s="31">
        <v>4843292.4054054096</v>
      </c>
      <c r="T28" s="31">
        <v>5510424.8780487804</v>
      </c>
      <c r="U28" s="31">
        <v>4130384.0243902402</v>
      </c>
      <c r="V28" s="31">
        <v>4927549.1500000004</v>
      </c>
      <c r="W28" s="31">
        <v>6970407.7727272697</v>
      </c>
    </row>
    <row r="29" spans="1:23" ht="12.75" customHeight="1" x14ac:dyDescent="0.2">
      <c r="A29" s="2" t="s">
        <v>0</v>
      </c>
      <c r="B29" s="31">
        <v>440022.48148148099</v>
      </c>
      <c r="C29" s="31">
        <v>548043.40789473697</v>
      </c>
      <c r="D29" s="31">
        <v>746063</v>
      </c>
      <c r="E29" s="31">
        <v>919041.85294117697</v>
      </c>
      <c r="F29" s="31">
        <v>1212082.66666667</v>
      </c>
      <c r="G29" s="31">
        <v>1294650.3921568601</v>
      </c>
      <c r="H29" s="31">
        <v>1033470.4868421101</v>
      </c>
      <c r="I29" s="31">
        <v>1121559.8888888899</v>
      </c>
      <c r="J29" s="31">
        <v>1259446.0322580601</v>
      </c>
      <c r="K29" s="31">
        <v>1718014.921875</v>
      </c>
      <c r="L29" s="31">
        <v>1505136.2727272699</v>
      </c>
      <c r="M29" s="31">
        <v>1080752.46</v>
      </c>
      <c r="N29" s="31">
        <v>1499573.81395349</v>
      </c>
      <c r="O29" s="31">
        <v>875920.24324324296</v>
      </c>
      <c r="P29" s="31">
        <v>1331073</v>
      </c>
      <c r="Q29" s="31">
        <v>1735086.21875</v>
      </c>
      <c r="R29" s="31">
        <v>1636943.3611111101</v>
      </c>
      <c r="S29" s="31">
        <v>1854098.13513514</v>
      </c>
      <c r="T29" s="31">
        <v>2209284.1219512201</v>
      </c>
      <c r="U29" s="31">
        <v>4097497.80487805</v>
      </c>
      <c r="V29" s="31">
        <v>3538427.0750000002</v>
      </c>
      <c r="W29" s="31">
        <v>3426148.7727272701</v>
      </c>
    </row>
    <row r="30" spans="1:23" ht="12.75" customHeight="1" x14ac:dyDescent="0.2">
      <c r="A30" s="2" t="s">
        <v>2</v>
      </c>
      <c r="B30" s="31">
        <v>15100.6543209877</v>
      </c>
      <c r="C30" s="31">
        <v>11815.723684210499</v>
      </c>
      <c r="D30" s="31">
        <v>9820.9746835443002</v>
      </c>
      <c r="E30" s="31">
        <v>8070.5882352941198</v>
      </c>
      <c r="F30" s="31">
        <v>4329.75</v>
      </c>
      <c r="G30" s="31">
        <v>6077.7450980392196</v>
      </c>
      <c r="H30" s="31">
        <v>17541.026315789499</v>
      </c>
      <c r="I30" s="31">
        <v>6002.5555555555602</v>
      </c>
      <c r="J30" s="31">
        <v>8193.8548387096798</v>
      </c>
      <c r="K30" s="31">
        <v>4182.25</v>
      </c>
      <c r="L30" s="31">
        <v>7372.96363636364</v>
      </c>
      <c r="M30" s="31">
        <v>24066.080000000002</v>
      </c>
      <c r="N30" s="31">
        <v>10957.697674418599</v>
      </c>
      <c r="O30" s="31">
        <v>1305.45945945946</v>
      </c>
      <c r="P30" s="31">
        <v>9056.72972972973</v>
      </c>
      <c r="Q30" s="31">
        <v>2753.84375</v>
      </c>
      <c r="R30" s="31">
        <v>284.83333333333297</v>
      </c>
      <c r="S30" s="31">
        <v>11842.648648648599</v>
      </c>
      <c r="T30" s="31">
        <v>6918.7804878048801</v>
      </c>
      <c r="U30" s="31">
        <v>202.14634146341501</v>
      </c>
      <c r="V30" s="31">
        <v>179.02500000000001</v>
      </c>
      <c r="W30" s="31">
        <v>6776.0454545454504</v>
      </c>
    </row>
    <row r="31" spans="1:23" ht="12.75" customHeight="1" x14ac:dyDescent="0.2">
      <c r="A31" s="2" t="s">
        <v>5</v>
      </c>
      <c r="B31" s="31">
        <v>634656.69135802495</v>
      </c>
      <c r="C31" s="31">
        <v>645066.28947368404</v>
      </c>
      <c r="D31" s="31">
        <v>757686.24050632899</v>
      </c>
      <c r="E31" s="31">
        <v>934583.67647058796</v>
      </c>
      <c r="F31" s="31">
        <v>1107186.125</v>
      </c>
      <c r="G31" s="31">
        <v>1440955.0588235301</v>
      </c>
      <c r="H31" s="31">
        <v>1241589.5131578899</v>
      </c>
      <c r="I31" s="31">
        <v>1167805.2638888899</v>
      </c>
      <c r="J31" s="31">
        <v>1528247.9354838701</v>
      </c>
      <c r="K31" s="31">
        <v>1666447.328125</v>
      </c>
      <c r="L31" s="31">
        <v>1237570.61818182</v>
      </c>
      <c r="M31" s="31">
        <v>1405373.64</v>
      </c>
      <c r="N31" s="31">
        <v>1429944.5813953499</v>
      </c>
      <c r="O31" s="31">
        <v>1832265.2432432401</v>
      </c>
      <c r="P31" s="31">
        <v>2256400.7837837799</v>
      </c>
      <c r="Q31" s="31">
        <v>2112404.59375</v>
      </c>
      <c r="R31" s="31">
        <v>1825166.4444444401</v>
      </c>
      <c r="S31" s="31">
        <v>1855349.94594595</v>
      </c>
      <c r="T31" s="31">
        <v>2021183.6829268299</v>
      </c>
      <c r="U31" s="31">
        <v>2885137.8536585402</v>
      </c>
      <c r="V31" s="31">
        <v>3357817.95</v>
      </c>
      <c r="W31" s="31">
        <v>2796845.6590909101</v>
      </c>
    </row>
    <row r="32" spans="1:23" ht="12.75" customHeight="1" x14ac:dyDescent="0.2">
      <c r="A32" s="2" t="s">
        <v>6</v>
      </c>
      <c r="B32" s="31">
        <v>267858.33333333302</v>
      </c>
      <c r="C32" s="31">
        <v>381202.15789473703</v>
      </c>
      <c r="D32" s="31">
        <v>468734.873417722</v>
      </c>
      <c r="E32" s="31">
        <v>606367.47058823495</v>
      </c>
      <c r="F32" s="31">
        <v>701277.10416666698</v>
      </c>
      <c r="G32" s="31">
        <v>754798.66666666698</v>
      </c>
      <c r="H32" s="31">
        <v>805155.02631578897</v>
      </c>
      <c r="I32" s="31">
        <v>897385.93055555597</v>
      </c>
      <c r="J32" s="31">
        <v>803155.48387096799</v>
      </c>
      <c r="K32" s="31">
        <v>882665.265625</v>
      </c>
      <c r="L32" s="31">
        <v>598021.14545454597</v>
      </c>
      <c r="M32" s="31">
        <v>610554.22</v>
      </c>
      <c r="N32" s="31">
        <v>651913.04651162797</v>
      </c>
      <c r="O32" s="31">
        <v>677283.51351351303</v>
      </c>
      <c r="P32" s="31">
        <v>700987.94594594603</v>
      </c>
      <c r="Q32" s="31">
        <v>767805.34375</v>
      </c>
      <c r="R32" s="31">
        <v>722498.61111111101</v>
      </c>
      <c r="S32" s="31">
        <v>1214548.2162162201</v>
      </c>
      <c r="T32" s="31">
        <v>811137.41463414603</v>
      </c>
      <c r="U32" s="31">
        <v>1143782.6097561</v>
      </c>
      <c r="V32" s="31">
        <v>1372153.5249999999</v>
      </c>
      <c r="W32" s="31">
        <v>1152895.9545454499</v>
      </c>
    </row>
    <row r="33" spans="1:23" ht="12.75" customHeight="1" x14ac:dyDescent="0.2">
      <c r="A33" s="2" t="s">
        <v>4</v>
      </c>
      <c r="B33" s="31">
        <v>239683.419753086</v>
      </c>
      <c r="C33" s="31">
        <v>239247.44736842101</v>
      </c>
      <c r="D33" s="31">
        <v>239640.126582278</v>
      </c>
      <c r="E33" s="31">
        <v>244482.77941176499</v>
      </c>
      <c r="F33" s="31">
        <v>274603.14583333302</v>
      </c>
      <c r="G33" s="31">
        <v>268965.21568627498</v>
      </c>
      <c r="H33" s="31">
        <v>278615.73684210499</v>
      </c>
      <c r="I33" s="31">
        <v>327072.98611111101</v>
      </c>
      <c r="J33" s="31">
        <v>348571.35483870999</v>
      </c>
      <c r="K33" s="31">
        <v>362729.265625</v>
      </c>
      <c r="L33" s="31">
        <v>381663.8</v>
      </c>
      <c r="M33" s="31">
        <v>379317.72</v>
      </c>
      <c r="N33" s="31">
        <v>353232</v>
      </c>
      <c r="O33" s="31">
        <v>464252.29729729699</v>
      </c>
      <c r="P33" s="31">
        <v>391038.10810810799</v>
      </c>
      <c r="Q33" s="31">
        <v>397105.5</v>
      </c>
      <c r="R33" s="31">
        <v>512162.91666666698</v>
      </c>
      <c r="S33" s="31">
        <v>451129.02702702698</v>
      </c>
      <c r="T33" s="31">
        <v>534879.14634146297</v>
      </c>
      <c r="U33" s="31">
        <v>499057.09756097599</v>
      </c>
      <c r="V33" s="31">
        <v>517266</v>
      </c>
      <c r="W33" s="31">
        <v>509933.340909091</v>
      </c>
    </row>
    <row r="34" spans="1:23" ht="12.75" customHeight="1" x14ac:dyDescent="0.2">
      <c r="A34" s="2" t="s">
        <v>83</v>
      </c>
      <c r="B34" s="31">
        <v>91748.679012345703</v>
      </c>
      <c r="C34" s="31">
        <v>115875.394736842</v>
      </c>
      <c r="D34" s="31">
        <v>121307.11392405099</v>
      </c>
      <c r="E34" s="31">
        <v>132857.89705882399</v>
      </c>
      <c r="F34" s="31">
        <v>147490.83333333299</v>
      </c>
      <c r="G34" s="31">
        <v>138159.156862745</v>
      </c>
      <c r="H34" s="31">
        <v>163722.28947368401</v>
      </c>
      <c r="I34" s="31">
        <v>126116.11111111099</v>
      </c>
      <c r="J34" s="31">
        <v>132234.11290322599</v>
      </c>
      <c r="K34" s="31">
        <v>177615.65625</v>
      </c>
      <c r="L34" s="31">
        <v>159091.47272727301</v>
      </c>
      <c r="M34" s="31">
        <v>183834.88</v>
      </c>
      <c r="N34" s="31">
        <v>171276.60465116301</v>
      </c>
      <c r="O34" s="31">
        <v>137332.27027027</v>
      </c>
      <c r="P34" s="31">
        <v>136165.675675676</v>
      </c>
      <c r="Q34" s="31">
        <v>175795.375</v>
      </c>
      <c r="R34" s="31">
        <v>147599.02777777801</v>
      </c>
      <c r="S34" s="31">
        <v>208545.21621621601</v>
      </c>
      <c r="T34" s="31">
        <v>173616.19512195099</v>
      </c>
      <c r="U34" s="31">
        <v>150859.463414634</v>
      </c>
      <c r="V34" s="31">
        <v>221470.67499999999</v>
      </c>
      <c r="W34" s="31">
        <v>291643.659090909</v>
      </c>
    </row>
    <row r="35" spans="1:23" ht="12.75" customHeight="1" x14ac:dyDescent="0.2">
      <c r="A35" s="2" t="s">
        <v>78</v>
      </c>
      <c r="B35" s="31">
        <v>584317.11111111101</v>
      </c>
      <c r="C35" s="31">
        <v>771539.11842105305</v>
      </c>
      <c r="D35" s="31">
        <v>939868.62025316502</v>
      </c>
      <c r="E35" s="31">
        <v>1284816.1470588199</v>
      </c>
      <c r="F35" s="31">
        <v>1594681.33333333</v>
      </c>
      <c r="G35" s="31">
        <v>1558526.8039215701</v>
      </c>
      <c r="H35" s="31">
        <v>1212950.9868421101</v>
      </c>
      <c r="I35" s="31">
        <v>1180266.875</v>
      </c>
      <c r="J35" s="31">
        <v>1182947.4516129</v>
      </c>
      <c r="K35" s="31">
        <v>1615339.0625</v>
      </c>
      <c r="L35" s="31">
        <v>1594463.9636363599</v>
      </c>
      <c r="M35" s="31">
        <v>1839618.82</v>
      </c>
      <c r="N35" s="31">
        <v>1798280.11627907</v>
      </c>
      <c r="O35" s="31">
        <v>2027183.91891892</v>
      </c>
      <c r="P35" s="31">
        <v>1896445.6486486499</v>
      </c>
      <c r="Q35" s="31">
        <v>1510520.46875</v>
      </c>
      <c r="R35" s="31">
        <v>2108737.7777777798</v>
      </c>
      <c r="S35" s="31">
        <v>1715459.13513514</v>
      </c>
      <c r="T35" s="31">
        <v>1704673.3902439</v>
      </c>
      <c r="U35" s="31">
        <v>3434812.0487804902</v>
      </c>
      <c r="V35" s="31">
        <v>3134138.625</v>
      </c>
      <c r="W35" s="31">
        <v>3701078.1590909101</v>
      </c>
    </row>
    <row r="36" spans="1:23" s="11" customFormat="1" ht="12.75" customHeight="1" x14ac:dyDescent="0.2">
      <c r="A36" s="11" t="s">
        <v>51</v>
      </c>
      <c r="B36" s="34">
        <f>SUM(B17:B35)</f>
        <v>5609704.0740740765</v>
      </c>
      <c r="C36" s="34">
        <f t="shared" ref="C36:H36" si="0">SUM(C17:C35)</f>
        <v>8041223.0526315812</v>
      </c>
      <c r="D36" s="34">
        <f t="shared" si="0"/>
        <v>9666962.6708860714</v>
      </c>
      <c r="E36" s="34">
        <f t="shared" si="0"/>
        <v>10498576.205882359</v>
      </c>
      <c r="F36" s="34">
        <f t="shared" si="0"/>
        <v>12474753.499999994</v>
      </c>
      <c r="G36" s="34">
        <f t="shared" si="0"/>
        <v>14206961.843137253</v>
      </c>
      <c r="H36" s="34">
        <f t="shared" si="0"/>
        <v>12298622.105263166</v>
      </c>
      <c r="I36" s="34">
        <f t="shared" ref="I36:K36" si="1">SUM(I17:I35)</f>
        <v>13304292.125000002</v>
      </c>
      <c r="J36" s="34">
        <f t="shared" si="1"/>
        <v>15646156.306451607</v>
      </c>
      <c r="K36" s="34">
        <f t="shared" si="1"/>
        <v>18550147.96875</v>
      </c>
      <c r="L36" s="34">
        <f t="shared" ref="L36:M36" si="2">SUM(L17:L35)</f>
        <v>15620537.309090894</v>
      </c>
      <c r="M36" s="34">
        <f t="shared" si="2"/>
        <v>15740180.600000001</v>
      </c>
      <c r="N36" s="34">
        <f t="shared" ref="N36:O36" si="3">SUM(N17:N35)</f>
        <v>18864322.511627913</v>
      </c>
      <c r="O36" s="34">
        <f t="shared" si="3"/>
        <v>21709992.86486486</v>
      </c>
      <c r="P36" s="34">
        <f t="shared" ref="P36:Q36" si="4">SUM(P17:P35)</f>
        <v>23801860.621621612</v>
      </c>
      <c r="Q36" s="34">
        <f t="shared" si="4"/>
        <v>23476853.71875</v>
      </c>
      <c r="R36" s="34">
        <f t="shared" ref="R36:S36" si="5">SUM(R17:R35)</f>
        <v>25820471.944444448</v>
      </c>
      <c r="S36" s="34">
        <f t="shared" si="5"/>
        <v>28980511.864864849</v>
      </c>
      <c r="T36" s="34">
        <f t="shared" ref="T36:W36" si="6">SUM(T17:T35)</f>
        <v>28304332.390243858</v>
      </c>
      <c r="U36" s="34">
        <f t="shared" si="6"/>
        <v>36435684.195121944</v>
      </c>
      <c r="V36" s="34">
        <f t="shared" si="6"/>
        <v>40323904.774999991</v>
      </c>
      <c r="W36" s="34">
        <f t="shared" si="6"/>
        <v>38718634.49999997</v>
      </c>
    </row>
    <row r="37" spans="1:23" ht="11.25" customHeight="1" x14ac:dyDescent="0.2">
      <c r="B37" s="35"/>
      <c r="C37" s="35"/>
      <c r="D37" s="35"/>
      <c r="E37" s="35"/>
      <c r="F37" s="35"/>
      <c r="G37" s="35"/>
      <c r="H37" s="35"/>
      <c r="I37" s="35"/>
      <c r="J37" s="35"/>
      <c r="K37" s="35"/>
      <c r="L37" s="35"/>
      <c r="M37" s="35"/>
      <c r="N37" s="35"/>
      <c r="O37" s="35"/>
      <c r="P37" s="35"/>
      <c r="Q37" s="35"/>
      <c r="R37" s="35"/>
      <c r="S37" s="35"/>
      <c r="T37" s="35"/>
      <c r="U37" s="35"/>
      <c r="V37" s="35" t="s">
        <v>76</v>
      </c>
      <c r="W37" s="35"/>
    </row>
    <row r="38" spans="1:23" ht="12.75" customHeight="1" x14ac:dyDescent="0.2">
      <c r="A38" s="11" t="s">
        <v>25</v>
      </c>
      <c r="B38" s="36">
        <f t="shared" ref="B38:H38" si="7">B14-B36</f>
        <v>-246554.16049382649</v>
      </c>
      <c r="C38" s="36">
        <f t="shared" si="7"/>
        <v>760976.4473684188</v>
      </c>
      <c r="D38" s="36">
        <f t="shared" si="7"/>
        <v>2097622.7848101277</v>
      </c>
      <c r="E38" s="36">
        <f t="shared" si="7"/>
        <v>1762426.4558823407</v>
      </c>
      <c r="F38" s="36">
        <f t="shared" si="7"/>
        <v>1878671.3125000056</v>
      </c>
      <c r="G38" s="36">
        <f t="shared" si="7"/>
        <v>2555907.7058823463</v>
      </c>
      <c r="H38" s="36">
        <f t="shared" si="7"/>
        <v>1466013.4473684337</v>
      </c>
      <c r="I38" s="36">
        <f t="shared" ref="I38:K38" si="8">I14-I36</f>
        <v>2250866.9583332986</v>
      </c>
      <c r="J38" s="36">
        <f t="shared" si="8"/>
        <v>4197135.0806451924</v>
      </c>
      <c r="K38" s="36">
        <f t="shared" si="8"/>
        <v>3296913.234375</v>
      </c>
      <c r="L38" s="36">
        <f t="shared" ref="L38:M38" si="9">L14-L36</f>
        <v>899957.09090910666</v>
      </c>
      <c r="M38" s="36">
        <f t="shared" si="9"/>
        <v>1250582.9599999972</v>
      </c>
      <c r="N38" s="36">
        <f t="shared" ref="N38:O38" si="10">N14-N36</f>
        <v>4263459.6744185872</v>
      </c>
      <c r="O38" s="36">
        <f t="shared" si="10"/>
        <v>6541251.5675675385</v>
      </c>
      <c r="P38" s="36">
        <f t="shared" ref="P38:Q38" si="11">P14-P36</f>
        <v>3893523.270270288</v>
      </c>
      <c r="Q38" s="36">
        <f t="shared" si="11"/>
        <v>4715704.875</v>
      </c>
      <c r="R38" s="36">
        <f t="shared" ref="R38:S38" si="12">R14-R36</f>
        <v>6255493.9999999516</v>
      </c>
      <c r="S38" s="36">
        <f t="shared" si="12"/>
        <v>8375378.5675675496</v>
      </c>
      <c r="T38" s="36">
        <f t="shared" ref="T38:W38" si="13">T14-T36</f>
        <v>6212638.2926829383</v>
      </c>
      <c r="U38" s="36">
        <f t="shared" si="13"/>
        <v>9815670.9024390578</v>
      </c>
      <c r="V38" s="36">
        <f t="shared" si="13"/>
        <v>14943462.625000007</v>
      </c>
      <c r="W38" s="36">
        <f t="shared" si="13"/>
        <v>10073983.50000003</v>
      </c>
    </row>
    <row r="39" spans="1:23" x14ac:dyDescent="0.2">
      <c r="B39" s="35"/>
      <c r="C39" s="35"/>
      <c r="D39" s="35"/>
      <c r="E39" s="35"/>
      <c r="F39" s="35"/>
      <c r="G39" s="35"/>
      <c r="H39" s="35"/>
      <c r="I39" s="35"/>
      <c r="J39" s="35"/>
      <c r="K39" s="35"/>
      <c r="L39" s="35"/>
      <c r="M39" s="35"/>
      <c r="N39" s="35"/>
      <c r="O39" s="35"/>
      <c r="P39" s="35"/>
      <c r="Q39" s="35"/>
      <c r="R39" s="35"/>
      <c r="S39" s="35"/>
      <c r="T39" s="35"/>
      <c r="U39" s="35"/>
      <c r="V39" s="35" t="s">
        <v>76</v>
      </c>
      <c r="W39" s="35"/>
    </row>
    <row r="40" spans="1:23" ht="12.75" customHeight="1" x14ac:dyDescent="0.2">
      <c r="A40" s="2" t="s">
        <v>53</v>
      </c>
      <c r="B40" s="35"/>
      <c r="C40" s="35"/>
      <c r="D40" s="35"/>
      <c r="E40" s="35"/>
      <c r="F40" s="35"/>
      <c r="G40" s="35"/>
      <c r="H40" s="35"/>
      <c r="I40" s="35"/>
      <c r="J40" s="35"/>
      <c r="K40" s="35"/>
      <c r="L40" s="35"/>
      <c r="M40" s="35"/>
      <c r="N40" s="35"/>
      <c r="O40" s="35"/>
      <c r="P40" s="35"/>
      <c r="Q40" s="35"/>
      <c r="R40" s="35"/>
      <c r="S40" s="35"/>
      <c r="T40" s="35"/>
      <c r="U40" s="35"/>
      <c r="V40" s="35" t="s">
        <v>76</v>
      </c>
      <c r="W40" s="35"/>
    </row>
    <row r="41" spans="1:23" ht="12.75" customHeight="1" x14ac:dyDescent="0.2">
      <c r="A41" s="2" t="s">
        <v>79</v>
      </c>
      <c r="B41" s="31">
        <v>188848.851851852</v>
      </c>
      <c r="C41" s="31">
        <v>49096.381578947403</v>
      </c>
      <c r="D41" s="31">
        <v>59851.734177215199</v>
      </c>
      <c r="E41" s="31">
        <v>121358.05882352901</v>
      </c>
      <c r="F41" s="31">
        <v>322938.29166666698</v>
      </c>
      <c r="G41" s="31">
        <v>385252.98039215698</v>
      </c>
      <c r="H41" s="31">
        <v>874343.77631578897</v>
      </c>
      <c r="I41" s="31">
        <v>351494.125</v>
      </c>
      <c r="J41" s="31">
        <v>205496.61290322599</v>
      </c>
      <c r="K41" s="31">
        <v>675205.03125</v>
      </c>
      <c r="L41" s="31">
        <v>314344.92727272701</v>
      </c>
      <c r="M41" s="31">
        <v>562108.43999999994</v>
      </c>
      <c r="N41" s="31">
        <v>354919.90697674401</v>
      </c>
      <c r="O41" s="31">
        <v>840710.56756756804</v>
      </c>
      <c r="P41" s="31">
        <v>1042912.86486486</v>
      </c>
      <c r="Q41" s="31">
        <v>242218.84375</v>
      </c>
      <c r="R41" s="31">
        <v>594541.11111111101</v>
      </c>
      <c r="S41" s="31">
        <v>281646.64864864899</v>
      </c>
      <c r="T41" s="31">
        <v>523375.731707317</v>
      </c>
      <c r="U41" s="31">
        <v>718011.07317073201</v>
      </c>
      <c r="V41" s="31">
        <v>2037430.35</v>
      </c>
      <c r="W41" s="31">
        <v>2283792.0909090899</v>
      </c>
    </row>
    <row r="42" spans="1:23" ht="12.75" customHeight="1" x14ac:dyDescent="0.2">
      <c r="A42" s="2" t="s">
        <v>80</v>
      </c>
      <c r="B42" s="31">
        <v>784502.81481481495</v>
      </c>
      <c r="C42" s="31">
        <v>870063.01315789495</v>
      </c>
      <c r="D42" s="31">
        <v>950463.92405063298</v>
      </c>
      <c r="E42" s="31">
        <v>1090063.5294117599</v>
      </c>
      <c r="F42" s="31">
        <v>1873628.625</v>
      </c>
      <c r="G42" s="31">
        <v>3837896.9019607799</v>
      </c>
      <c r="H42" s="31">
        <v>2141815.7894736798</v>
      </c>
      <c r="I42" s="31">
        <v>2623571.125</v>
      </c>
      <c r="J42" s="31">
        <v>2826611.0645161299</v>
      </c>
      <c r="K42" s="31">
        <v>2633791.890625</v>
      </c>
      <c r="L42" s="31">
        <v>4246524.7454545498</v>
      </c>
      <c r="M42" s="31">
        <v>3702513.04</v>
      </c>
      <c r="N42" s="31">
        <v>3214785.6511627901</v>
      </c>
      <c r="O42" s="31">
        <v>2943296</v>
      </c>
      <c r="P42" s="31">
        <v>2953721.1081081098</v>
      </c>
      <c r="Q42" s="31">
        <v>2792402.90625</v>
      </c>
      <c r="R42" s="31">
        <v>3805524.1111111101</v>
      </c>
      <c r="S42" s="31">
        <v>3362674</v>
      </c>
      <c r="T42" s="31">
        <v>3807598.6097561</v>
      </c>
      <c r="U42" s="31">
        <v>3899580.3414634098</v>
      </c>
      <c r="V42" s="31">
        <v>6489205</v>
      </c>
      <c r="W42" s="31">
        <v>8049245.4090909101</v>
      </c>
    </row>
    <row r="43" spans="1:23" ht="12.75" customHeight="1" x14ac:dyDescent="0.2">
      <c r="A43" s="11" t="s">
        <v>7</v>
      </c>
      <c r="B43" s="34">
        <f t="shared" ref="B43:H43" si="14">B41-B42</f>
        <v>-595653.96296296292</v>
      </c>
      <c r="C43" s="34">
        <f t="shared" si="14"/>
        <v>-820966.63157894753</v>
      </c>
      <c r="D43" s="34">
        <f t="shared" si="14"/>
        <v>-890612.18987341784</v>
      </c>
      <c r="E43" s="34">
        <f t="shared" si="14"/>
        <v>-968705.47058823088</v>
      </c>
      <c r="F43" s="34">
        <f t="shared" si="14"/>
        <v>-1550690.333333333</v>
      </c>
      <c r="G43" s="34">
        <f t="shared" si="14"/>
        <v>-3452643.9215686228</v>
      </c>
      <c r="H43" s="34">
        <f t="shared" si="14"/>
        <v>-1267472.0131578909</v>
      </c>
      <c r="I43" s="34">
        <f t="shared" ref="I43:K43" si="15">I41-I42</f>
        <v>-2272077</v>
      </c>
      <c r="J43" s="34">
        <f t="shared" si="15"/>
        <v>-2621114.4516129037</v>
      </c>
      <c r="K43" s="34">
        <f t="shared" si="15"/>
        <v>-1958586.859375</v>
      </c>
      <c r="L43" s="34">
        <f t="shared" ref="L43:M43" si="16">L41-L42</f>
        <v>-3932179.818181823</v>
      </c>
      <c r="M43" s="34">
        <f t="shared" si="16"/>
        <v>-3140404.6</v>
      </c>
      <c r="N43" s="34">
        <f t="shared" ref="N43:O43" si="17">N41-N42</f>
        <v>-2859865.7441860461</v>
      </c>
      <c r="O43" s="34">
        <f t="shared" si="17"/>
        <v>-2102585.4324324317</v>
      </c>
      <c r="P43" s="34">
        <f t="shared" ref="P43:Q43" si="18">P41-P42</f>
        <v>-1910808.2432432498</v>
      </c>
      <c r="Q43" s="34">
        <f t="shared" si="18"/>
        <v>-2550184.0625</v>
      </c>
      <c r="R43" s="34">
        <f t="shared" ref="R43:S43" si="19">R41-R42</f>
        <v>-3210982.9999999991</v>
      </c>
      <c r="S43" s="34">
        <f t="shared" si="19"/>
        <v>-3081027.351351351</v>
      </c>
      <c r="T43" s="34">
        <f t="shared" ref="T43:W43" si="20">T41-T42</f>
        <v>-3284222.8780487832</v>
      </c>
      <c r="U43" s="34">
        <f t="shared" si="20"/>
        <v>-3181569.2682926776</v>
      </c>
      <c r="V43" s="34">
        <f t="shared" si="20"/>
        <v>-4451774.6500000004</v>
      </c>
      <c r="W43" s="34">
        <f t="shared" si="20"/>
        <v>-5765453.3181818202</v>
      </c>
    </row>
    <row r="44" spans="1:23" x14ac:dyDescent="0.2">
      <c r="B44" s="35"/>
      <c r="C44" s="35"/>
      <c r="D44" s="35"/>
      <c r="E44" s="35"/>
      <c r="F44" s="35"/>
      <c r="G44" s="35"/>
      <c r="H44" s="35"/>
      <c r="I44" s="35"/>
      <c r="J44" s="35"/>
      <c r="K44" s="35"/>
      <c r="L44" s="35"/>
      <c r="M44" s="35"/>
      <c r="N44" s="35"/>
      <c r="O44" s="35"/>
      <c r="P44" s="35"/>
      <c r="Q44" s="35"/>
      <c r="R44" s="35"/>
      <c r="S44" s="35"/>
      <c r="T44" s="35"/>
      <c r="U44" s="35"/>
      <c r="V44" s="35" t="s">
        <v>76</v>
      </c>
      <c r="W44" s="35"/>
    </row>
    <row r="45" spans="1:23" ht="12.75" customHeight="1" x14ac:dyDescent="0.2">
      <c r="A45" s="11" t="s">
        <v>11</v>
      </c>
      <c r="B45" s="36">
        <f t="shared" ref="B45:H45" si="21">B38+B43</f>
        <v>-842208.12345678941</v>
      </c>
      <c r="C45" s="36">
        <f t="shared" si="21"/>
        <v>-59990.184210528736</v>
      </c>
      <c r="D45" s="36">
        <f t="shared" si="21"/>
        <v>1207010.5949367099</v>
      </c>
      <c r="E45" s="36">
        <f t="shared" si="21"/>
        <v>793720.98529410979</v>
      </c>
      <c r="F45" s="36">
        <f t="shared" si="21"/>
        <v>327980.97916667257</v>
      </c>
      <c r="G45" s="36">
        <f t="shared" si="21"/>
        <v>-896736.21568627656</v>
      </c>
      <c r="H45" s="36">
        <f t="shared" si="21"/>
        <v>198541.43421054282</v>
      </c>
      <c r="I45" s="36">
        <f t="shared" ref="I45:K45" si="22">I38+I43</f>
        <v>-21210.041666701436</v>
      </c>
      <c r="J45" s="36">
        <f t="shared" si="22"/>
        <v>1576020.6290322887</v>
      </c>
      <c r="K45" s="36">
        <f t="shared" si="22"/>
        <v>1338326.375</v>
      </c>
      <c r="L45" s="36">
        <f t="shared" ref="L45:M45" si="23">L38+L43</f>
        <v>-3032222.7272727164</v>
      </c>
      <c r="M45" s="36">
        <f t="shared" si="23"/>
        <v>-1889821.6400000029</v>
      </c>
      <c r="N45" s="36">
        <f t="shared" ref="N45:O45" si="24">N38+N43</f>
        <v>1403593.9302325412</v>
      </c>
      <c r="O45" s="36">
        <f t="shared" si="24"/>
        <v>4438666.1351351067</v>
      </c>
      <c r="P45" s="36">
        <f t="shared" ref="P45:Q45" si="25">P38+P43</f>
        <v>1982715.0270270382</v>
      </c>
      <c r="Q45" s="36">
        <f t="shared" si="25"/>
        <v>2165520.8125</v>
      </c>
      <c r="R45" s="36">
        <f t="shared" ref="R45:S45" si="26">R38+R43</f>
        <v>3044510.9999999525</v>
      </c>
      <c r="S45" s="36">
        <f t="shared" si="26"/>
        <v>5294351.2162161991</v>
      </c>
      <c r="T45" s="36">
        <f t="shared" ref="T45:W45" si="27">T38+T43</f>
        <v>2928415.4146341551</v>
      </c>
      <c r="U45" s="36">
        <f t="shared" si="27"/>
        <v>6634101.6341463802</v>
      </c>
      <c r="V45" s="36">
        <f t="shared" si="27"/>
        <v>10491687.975000007</v>
      </c>
      <c r="W45" s="36">
        <f t="shared" si="27"/>
        <v>4308530.1818182096</v>
      </c>
    </row>
    <row r="46" spans="1:23" x14ac:dyDescent="0.2">
      <c r="A46" s="11"/>
      <c r="B46" s="35"/>
      <c r="C46" s="35"/>
      <c r="D46" s="35"/>
      <c r="E46" s="35"/>
      <c r="F46" s="35"/>
      <c r="G46" s="35"/>
      <c r="H46" s="35"/>
      <c r="I46" s="35"/>
      <c r="J46" s="35"/>
      <c r="K46" s="35"/>
      <c r="L46" s="35"/>
      <c r="M46" s="35"/>
      <c r="N46" s="35"/>
    </row>
    <row r="47" spans="1:23" x14ac:dyDescent="0.2">
      <c r="A47" s="11"/>
      <c r="B47" s="35"/>
      <c r="C47" s="35"/>
      <c r="D47" s="35"/>
      <c r="E47" s="35"/>
      <c r="F47" s="35"/>
      <c r="G47" s="35"/>
      <c r="H47" s="35"/>
      <c r="I47" s="35"/>
      <c r="J47" s="35"/>
      <c r="K47" s="35"/>
      <c r="L47" s="35"/>
      <c r="M47" s="35"/>
      <c r="N47" s="35"/>
    </row>
    <row r="48" spans="1:23" ht="15" customHeight="1" x14ac:dyDescent="0.2">
      <c r="A48" s="18" t="s">
        <v>105</v>
      </c>
      <c r="B48" s="35"/>
      <c r="C48" s="35"/>
      <c r="D48" s="35"/>
      <c r="E48" s="35"/>
      <c r="F48" s="35"/>
      <c r="G48" s="35"/>
      <c r="H48" s="35"/>
      <c r="I48" s="35"/>
      <c r="J48" s="35"/>
      <c r="K48" s="35"/>
      <c r="L48" s="35"/>
      <c r="M48" s="35"/>
      <c r="N48" s="35"/>
    </row>
    <row r="49" spans="1:23" ht="12.75" customHeight="1" x14ac:dyDescent="0.2">
      <c r="A49" s="2" t="s">
        <v>47</v>
      </c>
      <c r="B49" s="31">
        <v>113716.543209877</v>
      </c>
      <c r="C49" s="31">
        <v>1773298.8552631601</v>
      </c>
      <c r="D49" s="31">
        <v>4703292.1012658197</v>
      </c>
      <c r="E49" s="31">
        <v>6484825.0294117602</v>
      </c>
      <c r="F49" s="31">
        <v>13240222</v>
      </c>
      <c r="G49" s="31">
        <v>17746926.4705882</v>
      </c>
      <c r="H49" s="31">
        <v>19360336.460526299</v>
      </c>
      <c r="I49" s="31">
        <v>15998225.75</v>
      </c>
      <c r="J49" s="31">
        <v>37068315.483870998</v>
      </c>
      <c r="K49" s="31">
        <v>34514660.078125</v>
      </c>
      <c r="L49" s="31">
        <v>42047053.0727273</v>
      </c>
      <c r="M49" s="31">
        <v>50427302.799999997</v>
      </c>
      <c r="N49" s="31">
        <v>43060859.651162803</v>
      </c>
      <c r="O49" s="31">
        <v>50673218.486486502</v>
      </c>
      <c r="P49" s="31">
        <v>65211420.486486502</v>
      </c>
      <c r="Q49" s="31">
        <v>78121719</v>
      </c>
      <c r="R49" s="31">
        <v>83713312.555555597</v>
      </c>
      <c r="S49" s="31">
        <v>101882829.378378</v>
      </c>
      <c r="T49" s="31">
        <v>102117478.439024</v>
      </c>
      <c r="U49" s="31">
        <v>85546003.975609794</v>
      </c>
      <c r="V49" s="31">
        <v>77380757.200000003</v>
      </c>
      <c r="W49" s="31">
        <v>96966890.25</v>
      </c>
    </row>
    <row r="50" spans="1:23" ht="12.75" customHeight="1" x14ac:dyDescent="0.2">
      <c r="A50" s="2" t="s">
        <v>46</v>
      </c>
      <c r="B50" s="31">
        <v>11881474.308642</v>
      </c>
      <c r="C50" s="31">
        <v>17177354.078947399</v>
      </c>
      <c r="D50" s="31">
        <v>15107416.9620253</v>
      </c>
      <c r="E50" s="31">
        <v>16803387.8676471</v>
      </c>
      <c r="F50" s="31">
        <v>21716575</v>
      </c>
      <c r="G50" s="31">
        <v>23971855.5882353</v>
      </c>
      <c r="H50" s="31">
        <v>26472969.407894701</v>
      </c>
      <c r="I50" s="31">
        <v>31636290.958333299</v>
      </c>
      <c r="J50" s="31">
        <v>25983985</v>
      </c>
      <c r="K50" s="31">
        <v>31644958.046875</v>
      </c>
      <c r="L50" s="31">
        <v>33277931.818181802</v>
      </c>
      <c r="M50" s="31">
        <v>28009628.760000002</v>
      </c>
      <c r="N50" s="31">
        <v>43498909.209302299</v>
      </c>
      <c r="O50" s="31">
        <v>27242972.8378378</v>
      </c>
      <c r="P50" s="31">
        <v>41022312.945945904</v>
      </c>
      <c r="Q50" s="31">
        <v>39735632.4375</v>
      </c>
      <c r="R50" s="31">
        <v>43797129.333333299</v>
      </c>
      <c r="S50" s="31">
        <v>55777918.783783801</v>
      </c>
      <c r="T50" s="31">
        <v>40396842.780487798</v>
      </c>
      <c r="U50" s="31">
        <v>55784169.804877996</v>
      </c>
      <c r="V50" s="31">
        <v>39412392.149999999</v>
      </c>
      <c r="W50" s="31">
        <v>39262330.227272697</v>
      </c>
    </row>
    <row r="51" spans="1:23" ht="12.75" customHeight="1" x14ac:dyDescent="0.2">
      <c r="A51" s="2" t="s">
        <v>81</v>
      </c>
      <c r="B51" s="31">
        <v>630496.87654321</v>
      </c>
      <c r="C51" s="31">
        <v>1609987.8289473699</v>
      </c>
      <c r="D51" s="31">
        <v>935096.443037975</v>
      </c>
      <c r="E51" s="31">
        <v>1759218.20588235</v>
      </c>
      <c r="F51" s="31">
        <v>2170344.5</v>
      </c>
      <c r="G51" s="31">
        <v>3140021.7254901999</v>
      </c>
      <c r="H51" s="31">
        <v>2579766.5921052601</v>
      </c>
      <c r="I51" s="31">
        <v>3708970.625</v>
      </c>
      <c r="J51" s="31">
        <v>2347925.32258065</v>
      </c>
      <c r="K51" s="31">
        <v>6934055.703125</v>
      </c>
      <c r="L51" s="31">
        <v>1682652.74545455</v>
      </c>
      <c r="M51" s="31">
        <v>11193113.52</v>
      </c>
      <c r="N51" s="31">
        <v>1196717.62790698</v>
      </c>
      <c r="O51" s="31">
        <v>15870368.324324301</v>
      </c>
      <c r="P51" s="31">
        <v>3774597.6486486499</v>
      </c>
      <c r="Q51" s="31">
        <v>2924199.4375</v>
      </c>
      <c r="R51" s="31">
        <v>2858573.6666666698</v>
      </c>
      <c r="S51" s="31">
        <v>10749269.4594595</v>
      </c>
      <c r="T51" s="31">
        <v>18807293.268292699</v>
      </c>
      <c r="U51" s="31">
        <v>14223485.1219512</v>
      </c>
      <c r="V51" s="31">
        <v>15742056.699999999</v>
      </c>
      <c r="W51" s="31">
        <v>23696842.704545502</v>
      </c>
    </row>
    <row r="52" spans="1:23" s="11" customFormat="1" ht="12.75" customHeight="1" x14ac:dyDescent="0.2">
      <c r="A52" s="11" t="s">
        <v>82</v>
      </c>
      <c r="B52" s="37">
        <v>12625687.728395101</v>
      </c>
      <c r="C52" s="37">
        <v>20560640.7631579</v>
      </c>
      <c r="D52" s="37">
        <v>20745805.506329101</v>
      </c>
      <c r="E52" s="37">
        <v>25047431.1029412</v>
      </c>
      <c r="F52" s="37">
        <v>37127141.5</v>
      </c>
      <c r="G52" s="37">
        <v>44858803.784313701</v>
      </c>
      <c r="H52" s="37">
        <v>48413072.460526302</v>
      </c>
      <c r="I52" s="37">
        <v>51343487.333333299</v>
      </c>
      <c r="J52" s="37">
        <v>65400225.806451596</v>
      </c>
      <c r="K52" s="37">
        <v>73093673.828125</v>
      </c>
      <c r="L52" s="37">
        <v>77007637.636363596</v>
      </c>
      <c r="M52" s="37">
        <v>89630045.079999998</v>
      </c>
      <c r="N52" s="37">
        <v>87756486.488372102</v>
      </c>
      <c r="O52" s="37">
        <v>93786559.648648605</v>
      </c>
      <c r="P52" s="37">
        <v>110008331.081081</v>
      </c>
      <c r="Q52" s="37">
        <v>120781550.875</v>
      </c>
      <c r="R52" s="37">
        <v>130369015.555556</v>
      </c>
      <c r="S52" s="37">
        <v>168410017.621622</v>
      </c>
      <c r="T52" s="37">
        <v>161321614.48780501</v>
      </c>
      <c r="U52" s="37">
        <v>155553658.902439</v>
      </c>
      <c r="V52" s="37">
        <v>132535206.05</v>
      </c>
      <c r="W52" s="37">
        <v>159926063.18181801</v>
      </c>
    </row>
    <row r="53" spans="1:23" ht="12.75" customHeight="1" x14ac:dyDescent="0.2">
      <c r="A53" s="11" t="s">
        <v>35</v>
      </c>
      <c r="B53" s="27">
        <v>1902342.24691358</v>
      </c>
      <c r="C53" s="27">
        <v>2784474.93421053</v>
      </c>
      <c r="D53" s="27">
        <v>4687961.3417721502</v>
      </c>
      <c r="E53" s="27">
        <v>5168210.9264705898</v>
      </c>
      <c r="F53" s="27">
        <v>7362859.25</v>
      </c>
      <c r="G53" s="27">
        <v>9523104.6470588204</v>
      </c>
      <c r="H53" s="27">
        <v>5378983.1315789502</v>
      </c>
      <c r="I53" s="27">
        <v>11513486.875</v>
      </c>
      <c r="J53" s="27">
        <v>10536961.1935484</v>
      </c>
      <c r="K53" s="27">
        <v>15467399.359375</v>
      </c>
      <c r="L53" s="27">
        <v>15745260.7090909</v>
      </c>
      <c r="M53" s="27">
        <v>12580300.4</v>
      </c>
      <c r="N53" s="27">
        <v>11592451</v>
      </c>
      <c r="O53" s="27">
        <v>26671844.756756801</v>
      </c>
      <c r="P53" s="27">
        <v>15122119.324324301</v>
      </c>
      <c r="Q53" s="27">
        <v>15744213.875</v>
      </c>
      <c r="R53" s="27">
        <v>17055424.555555601</v>
      </c>
      <c r="S53" s="27">
        <v>23974621.324324299</v>
      </c>
      <c r="T53" s="27">
        <v>28571656.7560976</v>
      </c>
      <c r="U53" s="27">
        <v>33640792.780487798</v>
      </c>
      <c r="V53" s="27">
        <v>39074049.75</v>
      </c>
      <c r="W53" s="27">
        <v>32986765.681818198</v>
      </c>
    </row>
    <row r="54" spans="1:23" s="11" customFormat="1" ht="12.75" customHeight="1" x14ac:dyDescent="0.2">
      <c r="A54" s="11" t="s">
        <v>36</v>
      </c>
      <c r="B54" s="37">
        <f>B52+B53</f>
        <v>14528029.975308681</v>
      </c>
      <c r="C54" s="37">
        <f>C52+C53</f>
        <v>23345115.697368432</v>
      </c>
      <c r="D54" s="37">
        <f>D52+D53</f>
        <v>25433766.848101251</v>
      </c>
      <c r="E54" s="37">
        <f>E52+E53</f>
        <v>30215642.029411789</v>
      </c>
      <c r="F54" s="37">
        <f>F52+F53</f>
        <v>44490000.75</v>
      </c>
      <c r="G54" s="37">
        <v>54381908.431372501</v>
      </c>
      <c r="H54" s="37">
        <v>53792055.592105299</v>
      </c>
      <c r="I54" s="37">
        <v>62856974.208333299</v>
      </c>
      <c r="J54" s="37">
        <v>75937187</v>
      </c>
      <c r="K54" s="37">
        <v>88561073.1875</v>
      </c>
      <c r="L54" s="37">
        <v>92752898.345454499</v>
      </c>
      <c r="M54" s="37">
        <v>102210345.48</v>
      </c>
      <c r="N54" s="37">
        <v>99348937.488372102</v>
      </c>
      <c r="O54" s="37">
        <v>120458404.405405</v>
      </c>
      <c r="P54" s="37">
        <v>125130450.405405</v>
      </c>
      <c r="Q54" s="37">
        <v>136525764.75</v>
      </c>
      <c r="R54" s="37">
        <v>147424440.11111099</v>
      </c>
      <c r="S54" s="37">
        <v>192384638.94594601</v>
      </c>
      <c r="T54" s="37">
        <v>189893271.243902</v>
      </c>
      <c r="U54" s="37">
        <v>189194451.68292701</v>
      </c>
      <c r="V54" s="37">
        <v>171609255.80000001</v>
      </c>
      <c r="W54" s="37">
        <v>192912828.86363599</v>
      </c>
    </row>
    <row r="55" spans="1:23" ht="11.25" customHeight="1" x14ac:dyDescent="0.2">
      <c r="B55" s="35"/>
      <c r="C55" s="35"/>
      <c r="D55" s="35"/>
      <c r="E55" s="35"/>
      <c r="F55" s="35"/>
      <c r="G55" s="35"/>
      <c r="H55" s="35"/>
      <c r="I55" s="35"/>
      <c r="J55" s="35"/>
      <c r="K55" s="35"/>
      <c r="L55" s="35"/>
      <c r="M55" s="35"/>
      <c r="N55" s="35"/>
      <c r="O55" s="35"/>
      <c r="P55" s="35"/>
      <c r="Q55" s="35"/>
      <c r="R55" s="35"/>
      <c r="S55" s="35"/>
      <c r="T55" s="35"/>
      <c r="U55" s="35"/>
      <c r="V55" s="35"/>
      <c r="W55" s="35"/>
    </row>
    <row r="56" spans="1:23" ht="12.75" customHeight="1" x14ac:dyDescent="0.2">
      <c r="A56" s="2" t="s">
        <v>48</v>
      </c>
      <c r="B56" s="31">
        <v>1208343.16049383</v>
      </c>
      <c r="C56" s="31">
        <v>1737338.8947368399</v>
      </c>
      <c r="D56" s="31">
        <v>3085934.3797468399</v>
      </c>
      <c r="E56" s="31">
        <v>4970734.79411765</v>
      </c>
      <c r="F56" s="31">
        <v>8190383.2291666698</v>
      </c>
      <c r="G56" s="31">
        <v>7711006.29411765</v>
      </c>
      <c r="H56" s="31">
        <v>6127249.6052631596</v>
      </c>
      <c r="I56" s="31">
        <v>10151255.1666667</v>
      </c>
      <c r="J56" s="31">
        <v>13550784.2903226</v>
      </c>
      <c r="K56" s="31">
        <v>27435979.40625</v>
      </c>
      <c r="L56" s="31">
        <v>19570546.745454501</v>
      </c>
      <c r="M56" s="31">
        <v>23566728.719999999</v>
      </c>
      <c r="N56" s="31">
        <v>17085543.069767401</v>
      </c>
      <c r="O56" s="31">
        <v>32584835.0540541</v>
      </c>
      <c r="P56" s="31">
        <v>31757940.540540501</v>
      </c>
      <c r="Q56" s="31">
        <v>41575378.09375</v>
      </c>
      <c r="R56" s="31">
        <v>31268979.555555601</v>
      </c>
      <c r="S56" s="31">
        <v>58844751.864864901</v>
      </c>
      <c r="T56" s="31">
        <v>38086759.804877996</v>
      </c>
      <c r="U56" s="31">
        <v>43070077.146341503</v>
      </c>
      <c r="V56" s="31">
        <v>41222253.399999999</v>
      </c>
      <c r="W56" s="31">
        <v>49924116.090909101</v>
      </c>
    </row>
    <row r="57" spans="1:23" ht="12.75" customHeight="1" x14ac:dyDescent="0.2">
      <c r="A57" s="2" t="s">
        <v>37</v>
      </c>
      <c r="B57" s="31">
        <v>11562970.617284</v>
      </c>
      <c r="C57" s="31">
        <v>18716805.4868421</v>
      </c>
      <c r="D57" s="31">
        <v>18712384.544303801</v>
      </c>
      <c r="E57" s="31">
        <v>21919029.9117647</v>
      </c>
      <c r="F57" s="31">
        <v>31875804.5</v>
      </c>
      <c r="G57" s="31">
        <v>40929485.137254901</v>
      </c>
      <c r="H57" s="31">
        <v>44467239.723684199</v>
      </c>
      <c r="I57" s="31">
        <v>48528421.5</v>
      </c>
      <c r="J57" s="31">
        <v>55021583.935483903</v>
      </c>
      <c r="K57" s="31">
        <v>55535949.703125</v>
      </c>
      <c r="L57" s="31">
        <v>68233419.345454499</v>
      </c>
      <c r="M57" s="31">
        <v>72385336.480000004</v>
      </c>
      <c r="N57" s="31">
        <v>73260718.9069767</v>
      </c>
      <c r="O57" s="31">
        <v>80888965.432432398</v>
      </c>
      <c r="P57" s="31">
        <v>85312155.513513505</v>
      </c>
      <c r="Q57" s="31">
        <v>86436494.34375</v>
      </c>
      <c r="R57" s="31">
        <v>109439138.555556</v>
      </c>
      <c r="S57" s="31">
        <v>122623389.86486501</v>
      </c>
      <c r="T57" s="31">
        <v>139036570.853659</v>
      </c>
      <c r="U57" s="31">
        <v>131825627.70731699</v>
      </c>
      <c r="V57" s="31">
        <v>112040786.05</v>
      </c>
      <c r="W57" s="31">
        <v>127531104.5</v>
      </c>
    </row>
    <row r="58" spans="1:23" ht="12.75" customHeight="1" x14ac:dyDescent="0.2">
      <c r="A58" s="2" t="s">
        <v>38</v>
      </c>
      <c r="B58" s="31">
        <v>1756716.1975308601</v>
      </c>
      <c r="C58" s="31">
        <v>2890971.31578947</v>
      </c>
      <c r="D58" s="31">
        <v>3635447.9240506301</v>
      </c>
      <c r="E58" s="31">
        <v>3325877.3235294102</v>
      </c>
      <c r="F58" s="31">
        <v>4423813.0208333302</v>
      </c>
      <c r="G58" s="31">
        <v>5741417</v>
      </c>
      <c r="H58" s="31">
        <v>3197566.2631578902</v>
      </c>
      <c r="I58" s="31">
        <v>4177297.5416666698</v>
      </c>
      <c r="J58" s="31">
        <v>7364818.7741935505</v>
      </c>
      <c r="K58" s="31">
        <v>5589144.078125</v>
      </c>
      <c r="L58" s="31">
        <v>4948932.2545454502</v>
      </c>
      <c r="M58" s="31">
        <v>6258280.2800000003</v>
      </c>
      <c r="N58" s="31">
        <v>9002675.5116279107</v>
      </c>
      <c r="O58" s="31">
        <v>6984603.9189189197</v>
      </c>
      <c r="P58" s="31">
        <v>8060354.3513513496</v>
      </c>
      <c r="Q58" s="31">
        <v>8513892.3125</v>
      </c>
      <c r="R58" s="31">
        <v>6716322</v>
      </c>
      <c r="S58" s="31">
        <v>10916497.216216199</v>
      </c>
      <c r="T58" s="31">
        <v>12769940.585365901</v>
      </c>
      <c r="U58" s="31">
        <v>14298746.829268301</v>
      </c>
      <c r="V58" s="31">
        <v>18346216.350000001</v>
      </c>
      <c r="W58" s="31">
        <v>15457608.272727299</v>
      </c>
    </row>
    <row r="59" spans="1:23" s="11" customFormat="1" ht="12.75" customHeight="1" x14ac:dyDescent="0.2">
      <c r="A59" s="11" t="s">
        <v>39</v>
      </c>
      <c r="B59" s="37">
        <f t="shared" ref="B59:H59" si="28">SUM(B56:B58)</f>
        <v>14528029.97530869</v>
      </c>
      <c r="C59" s="37">
        <f t="shared" si="28"/>
        <v>23345115.697368409</v>
      </c>
      <c r="D59" s="37">
        <f t="shared" si="28"/>
        <v>25433766.848101269</v>
      </c>
      <c r="E59" s="37">
        <f t="shared" si="28"/>
        <v>30215642.029411759</v>
      </c>
      <c r="F59" s="37">
        <f t="shared" si="28"/>
        <v>44490000.75</v>
      </c>
      <c r="G59" s="37">
        <f t="shared" si="28"/>
        <v>54381908.431372553</v>
      </c>
      <c r="H59" s="37">
        <f t="shared" si="28"/>
        <v>53792055.592105247</v>
      </c>
      <c r="I59" s="37">
        <f t="shared" ref="I59:K59" si="29">SUM(I56:I58)</f>
        <v>62856974.208333373</v>
      </c>
      <c r="J59" s="37">
        <f t="shared" si="29"/>
        <v>75937187.00000006</v>
      </c>
      <c r="K59" s="37">
        <f t="shared" si="29"/>
        <v>88561073.1875</v>
      </c>
      <c r="L59" s="37">
        <f t="shared" ref="L59:M59" si="30">SUM(L56:L58)</f>
        <v>92752898.345454454</v>
      </c>
      <c r="M59" s="37">
        <f t="shared" si="30"/>
        <v>102210345.48</v>
      </c>
      <c r="N59" s="37">
        <f t="shared" ref="N59:O59" si="31">SUM(N56:N58)</f>
        <v>99348937.488372013</v>
      </c>
      <c r="O59" s="37">
        <f t="shared" si="31"/>
        <v>120458404.40540542</v>
      </c>
      <c r="P59" s="37">
        <f t="shared" ref="P59:Q59" si="32">SUM(P56:P58)</f>
        <v>125130450.40540536</v>
      </c>
      <c r="Q59" s="37">
        <f t="shared" si="32"/>
        <v>136525764.75</v>
      </c>
      <c r="R59" s="37">
        <f t="shared" ref="R59:S59" si="33">SUM(R56:R58)</f>
        <v>147424440.11111161</v>
      </c>
      <c r="S59" s="37">
        <f t="shared" si="33"/>
        <v>192384638.9459461</v>
      </c>
      <c r="T59" s="37">
        <f t="shared" ref="T59:W59" si="34">SUM(T56:T58)</f>
        <v>189893271.24390289</v>
      </c>
      <c r="U59" s="37">
        <f t="shared" si="34"/>
        <v>189194451.6829268</v>
      </c>
      <c r="V59" s="37">
        <f t="shared" si="34"/>
        <v>171609255.79999998</v>
      </c>
      <c r="W59" s="37">
        <f t="shared" si="34"/>
        <v>192912828.8636364</v>
      </c>
    </row>
    <row r="60" spans="1:23" x14ac:dyDescent="0.2">
      <c r="A60" s="11"/>
      <c r="B60" s="35"/>
      <c r="C60" s="35"/>
      <c r="D60" s="35"/>
      <c r="E60" s="35"/>
      <c r="F60" s="35"/>
      <c r="G60" s="35"/>
      <c r="H60" s="35"/>
      <c r="I60" s="35"/>
      <c r="J60" s="35"/>
      <c r="K60" s="35"/>
      <c r="L60" s="35"/>
      <c r="M60" s="35"/>
      <c r="N60" s="35"/>
    </row>
    <row r="61" spans="1:23" x14ac:dyDescent="0.2">
      <c r="A61" s="11"/>
      <c r="B61" s="35"/>
      <c r="C61" s="35"/>
      <c r="D61" s="35"/>
      <c r="E61" s="35"/>
      <c r="F61" s="35"/>
      <c r="G61" s="35"/>
      <c r="H61" s="35"/>
      <c r="I61" s="35"/>
      <c r="J61" s="35"/>
      <c r="K61" s="35"/>
      <c r="L61" s="35"/>
      <c r="M61" s="35"/>
      <c r="N61" s="35"/>
    </row>
    <row r="62" spans="1:23" ht="15" customHeight="1" x14ac:dyDescent="0.2">
      <c r="A62" s="9" t="s">
        <v>90</v>
      </c>
      <c r="B62" s="35"/>
      <c r="C62" s="35"/>
      <c r="D62" s="35"/>
      <c r="E62" s="35"/>
      <c r="F62" s="35"/>
      <c r="G62" s="35"/>
      <c r="H62" s="35"/>
      <c r="I62" s="35"/>
      <c r="J62" s="35"/>
      <c r="K62" s="35"/>
      <c r="L62" s="35"/>
      <c r="M62" s="35"/>
      <c r="N62" s="35"/>
    </row>
    <row r="63" spans="1:23" ht="12.75" customHeight="1" x14ac:dyDescent="0.2">
      <c r="A63" s="2" t="s">
        <v>42</v>
      </c>
      <c r="B63" s="39">
        <f t="shared" ref="B63:H63" si="35">(B45+B42)*100/B59</f>
        <v>-0.39719981814498112</v>
      </c>
      <c r="C63" s="39">
        <f t="shared" si="35"/>
        <v>3.4699884954465317</v>
      </c>
      <c r="D63" s="39">
        <f t="shared" si="35"/>
        <v>8.4827172155523893</v>
      </c>
      <c r="E63" s="39">
        <f t="shared" si="35"/>
        <v>6.2344679384015844</v>
      </c>
      <c r="F63" s="39">
        <f t="shared" si="35"/>
        <v>4.948549262873799</v>
      </c>
      <c r="G63" s="39">
        <f t="shared" si="35"/>
        <v>5.4083440083499674</v>
      </c>
      <c r="H63" s="39">
        <f t="shared" si="35"/>
        <v>4.3507488195481852</v>
      </c>
      <c r="I63" s="39">
        <f t="shared" ref="I63:J63" si="36">(I45+I42)*100/I59</f>
        <v>4.140131013478352</v>
      </c>
      <c r="J63" s="39">
        <f t="shared" si="36"/>
        <v>5.7977281849384479</v>
      </c>
      <c r="K63" s="39">
        <f t="shared" ref="K63:L63" si="37">(K45+K42)*100/K59</f>
        <v>4.4851740416642185</v>
      </c>
      <c r="L63" s="39">
        <f t="shared" si="37"/>
        <v>1.309179594215174</v>
      </c>
      <c r="M63" s="39">
        <f t="shared" ref="M63:N63" si="38">(M45+M42)*100/M59</f>
        <v>1.7734911192083733</v>
      </c>
      <c r="N63" s="39">
        <f t="shared" si="38"/>
        <v>4.6486451673787403</v>
      </c>
      <c r="O63" s="39">
        <f t="shared" ref="O63:P63" si="39">(O45+O42)*100/O59</f>
        <v>6.1282250678756718</v>
      </c>
      <c r="P63" s="39">
        <f t="shared" si="39"/>
        <v>3.9450318600642587</v>
      </c>
      <c r="Q63" s="39">
        <f t="shared" ref="Q63:R63" si="40">(Q45+Q42)*100/Q59</f>
        <v>3.6314930942366321</v>
      </c>
      <c r="R63" s="39">
        <f t="shared" si="40"/>
        <v>4.6464718509009044</v>
      </c>
      <c r="S63" s="39">
        <f t="shared" ref="S63:U63" si="41">(S45+S42)*100/S59</f>
        <v>4.4998526200673146</v>
      </c>
      <c r="T63" s="39">
        <f t="shared" si="41"/>
        <v>3.5472631443261502</v>
      </c>
      <c r="U63" s="39">
        <f t="shared" si="41"/>
        <v>5.5676484600422169</v>
      </c>
      <c r="V63" s="39">
        <f t="shared" ref="V63:W63" si="42">(V45+V42)*100/V59</f>
        <v>9.8950915530979255</v>
      </c>
      <c r="W63" s="39">
        <f t="shared" si="42"/>
        <v>6.4058858416535971</v>
      </c>
    </row>
    <row r="64" spans="1:23" ht="12.75" customHeight="1" x14ac:dyDescent="0.2">
      <c r="A64" s="2" t="s">
        <v>52</v>
      </c>
      <c r="B64" s="39">
        <f t="shared" ref="B64:H64" si="43">(B38/B14)*100</f>
        <v>-4.5971894216403815</v>
      </c>
      <c r="C64" s="39">
        <f t="shared" si="43"/>
        <v>8.645298795697812</v>
      </c>
      <c r="D64" s="39">
        <f t="shared" si="43"/>
        <v>17.829976183261916</v>
      </c>
      <c r="E64" s="39">
        <f t="shared" si="43"/>
        <v>14.374244134032988</v>
      </c>
      <c r="F64" s="39">
        <f t="shared" si="43"/>
        <v>13.088662371811937</v>
      </c>
      <c r="G64" s="39">
        <f t="shared" si="43"/>
        <v>15.247435401248662</v>
      </c>
      <c r="H64" s="39">
        <f t="shared" si="43"/>
        <v>10.6505794633128</v>
      </c>
      <c r="I64" s="39">
        <f t="shared" ref="I64:J64" si="44">(I38/I14)*100</f>
        <v>14.470227827788712</v>
      </c>
      <c r="J64" s="39">
        <f t="shared" si="44"/>
        <v>21.151405776233275</v>
      </c>
      <c r="K64" s="39">
        <f t="shared" ref="K64:L64" si="45">(K38/K14)*100</f>
        <v>15.090877458170027</v>
      </c>
      <c r="L64" s="39">
        <f t="shared" si="45"/>
        <v>5.4475191184902227</v>
      </c>
      <c r="M64" s="39">
        <f t="shared" ref="M64:N64" si="46">(M38/M14)*100</f>
        <v>7.3603693888375039</v>
      </c>
      <c r="N64" s="39">
        <f t="shared" si="46"/>
        <v>18.434364523680209</v>
      </c>
      <c r="O64" s="39">
        <f t="shared" ref="O64:P64" si="47">(O38/O14)*100</f>
        <v>23.153852861993538</v>
      </c>
      <c r="P64" s="39">
        <f t="shared" si="47"/>
        <v>14.058383467326321</v>
      </c>
      <c r="Q64" s="39">
        <f t="shared" ref="Q64:R64" si="48">(Q38/Q14)*100</f>
        <v>16.726771567463988</v>
      </c>
      <c r="R64" s="39">
        <f t="shared" si="48"/>
        <v>19.502121965194977</v>
      </c>
      <c r="S64" s="39">
        <f t="shared" ref="S64:U64" si="49">(S38/S14)*100</f>
        <v>22.420503086967088</v>
      </c>
      <c r="T64" s="39">
        <f t="shared" si="49"/>
        <v>17.998793549272587</v>
      </c>
      <c r="U64" s="39">
        <f t="shared" si="49"/>
        <v>21.222450416283419</v>
      </c>
      <c r="V64" s="39">
        <f t="shared" ref="V64:W64" si="50">(V38/V14)*100</f>
        <v>27.038491840666197</v>
      </c>
      <c r="W64" s="39">
        <f t="shared" si="50"/>
        <v>20.646532022528554</v>
      </c>
    </row>
    <row r="65" spans="1:23" ht="12.75" customHeight="1" x14ac:dyDescent="0.2">
      <c r="A65" s="21" t="s">
        <v>91</v>
      </c>
      <c r="B65" s="39">
        <f>IF(B56&gt;0,(B45/B56)*100," ")</f>
        <v>-69.699415777931222</v>
      </c>
      <c r="C65" s="39">
        <f t="shared" ref="C65:H65" si="51">IF(C56&gt;0,(C45/C56)*100," ")</f>
        <v>-3.4529926424985513</v>
      </c>
      <c r="D65" s="39">
        <f t="shared" si="51"/>
        <v>39.113294270234263</v>
      </c>
      <c r="E65" s="39">
        <f t="shared" si="51"/>
        <v>15.967880367172201</v>
      </c>
      <c r="F65" s="39">
        <f t="shared" si="51"/>
        <v>4.004464382065831</v>
      </c>
      <c r="G65" s="39">
        <f t="shared" si="51"/>
        <v>-11.629302084351206</v>
      </c>
      <c r="H65" s="39">
        <f t="shared" si="51"/>
        <v>3.24030269698823</v>
      </c>
      <c r="I65" s="39">
        <f t="shared" ref="I65:J65" si="52">IF(I56&gt;0,(I45/I56)*100," ")</f>
        <v>-0.20894008985556842</v>
      </c>
      <c r="J65" s="39">
        <f t="shared" si="52"/>
        <v>11.630475367819235</v>
      </c>
      <c r="K65" s="39">
        <f t="shared" ref="K65:L65" si="53">IF(K56&gt;0,(K45/K56)*100," ")</f>
        <v>4.87799744701341</v>
      </c>
      <c r="L65" s="39">
        <f t="shared" si="53"/>
        <v>-15.493806926865686</v>
      </c>
      <c r="M65" s="39">
        <f t="shared" ref="M65:N65" si="54">IF(M56&gt;0,(M45/M56)*100," ")</f>
        <v>-8.0190240336419638</v>
      </c>
      <c r="N65" s="39">
        <f t="shared" si="54"/>
        <v>8.2150969653178798</v>
      </c>
      <c r="O65" s="39">
        <f t="shared" ref="O65:P65" si="55">IF(O56&gt;0,(O45/O56)*100," ")</f>
        <v>13.621876949114284</v>
      </c>
      <c r="P65" s="39">
        <f t="shared" si="55"/>
        <v>6.2432103382019033</v>
      </c>
      <c r="Q65" s="39">
        <f t="shared" ref="Q65:R65" si="56">IF(Q56&gt;0,(Q45/Q56)*100," ")</f>
        <v>5.2086617411316851</v>
      </c>
      <c r="R65" s="39">
        <f t="shared" si="56"/>
        <v>9.7365217646158531</v>
      </c>
      <c r="S65" s="39">
        <f t="shared" ref="S65:T65" si="57">IF(S56&gt;0,(S45/S56)*100," ")</f>
        <v>8.9971510600886013</v>
      </c>
      <c r="T65" s="39">
        <f t="shared" si="57"/>
        <v>7.6888016456025641</v>
      </c>
      <c r="U65" s="39">
        <f t="shared" ref="U65:V65" si="58">IF(U56&gt;0,(U45/U56)*100," ")</f>
        <v>15.403040982734575</v>
      </c>
      <c r="V65" s="39">
        <f t="shared" si="58"/>
        <v>25.451514921307062</v>
      </c>
      <c r="W65" s="39">
        <f t="shared" ref="W65" si="59">IF(W56&gt;0,(W45/W56)*100," ")</f>
        <v>8.6301581663911904</v>
      </c>
    </row>
    <row r="66" spans="1:23" ht="12.75" customHeight="1" x14ac:dyDescent="0.2">
      <c r="A66" s="21" t="s">
        <v>92</v>
      </c>
      <c r="B66" s="39">
        <f>(B53/B58)*100</f>
        <v>108.28967419936149</v>
      </c>
      <c r="C66" s="39">
        <f t="shared" ref="C66:H66" si="60">(C53/C58)*100</f>
        <v>96.31624219177499</v>
      </c>
      <c r="D66" s="39">
        <f t="shared" si="60"/>
        <v>128.95140955694961</v>
      </c>
      <c r="E66" s="39">
        <f t="shared" si="60"/>
        <v>155.39391335655463</v>
      </c>
      <c r="F66" s="39">
        <f t="shared" si="60"/>
        <v>166.43694512687679</v>
      </c>
      <c r="G66" s="39">
        <f t="shared" si="60"/>
        <v>165.86679990425395</v>
      </c>
      <c r="H66" s="39">
        <f t="shared" si="60"/>
        <v>168.22116224940123</v>
      </c>
      <c r="I66" s="39">
        <f t="shared" ref="I66:J66" si="61">(I53/I58)*100</f>
        <v>275.62046419145707</v>
      </c>
      <c r="J66" s="39">
        <f t="shared" si="61"/>
        <v>143.07156111525907</v>
      </c>
      <c r="K66" s="39">
        <f t="shared" ref="K66:L66" si="62">(K53/K58)*100</f>
        <v>276.74003645588391</v>
      </c>
      <c r="L66" s="39">
        <f t="shared" si="62"/>
        <v>318.15470285796164</v>
      </c>
      <c r="M66" s="39">
        <f t="shared" ref="M66:N66" si="63">(M53/M58)*100</f>
        <v>201.01848810133509</v>
      </c>
      <c r="N66" s="39">
        <f t="shared" si="63"/>
        <v>128.76673145696654</v>
      </c>
      <c r="O66" s="39">
        <f t="shared" ref="O66:P66" si="64">(O53/O58)*100</f>
        <v>381.86624562220101</v>
      </c>
      <c r="P66" s="39">
        <f t="shared" si="64"/>
        <v>187.61109828613203</v>
      </c>
      <c r="Q66" s="39">
        <f t="shared" ref="Q66:R66" si="65">(Q53/Q58)*100</f>
        <v>184.92380802003478</v>
      </c>
      <c r="R66" s="39">
        <f t="shared" si="65"/>
        <v>253.9399474229437</v>
      </c>
      <c r="S66" s="39">
        <f t="shared" ref="S66:T66" si="66">(S53/S58)*100</f>
        <v>219.61826077975419</v>
      </c>
      <c r="T66" s="39">
        <f t="shared" si="66"/>
        <v>223.74150110643546</v>
      </c>
      <c r="U66" s="39">
        <f t="shared" ref="U66:V66" si="67">(U53/U58)*100</f>
        <v>235.27091697034598</v>
      </c>
      <c r="V66" s="39">
        <f t="shared" si="67"/>
        <v>212.98151621328719</v>
      </c>
      <c r="W66" s="39">
        <f t="shared" ref="W66" si="68">(W53/W58)*100</f>
        <v>213.4014855326522</v>
      </c>
    </row>
    <row r="67" spans="1:23" ht="12.75" customHeight="1" x14ac:dyDescent="0.2">
      <c r="A67" s="21" t="s">
        <v>93</v>
      </c>
      <c r="B67" s="39">
        <f>(B56/B$59)*100</f>
        <v>8.3173228754861181</v>
      </c>
      <c r="C67" s="39">
        <f t="shared" ref="C67:H67" si="69">(C56/C$59)*100</f>
        <v>7.4419802294348125</v>
      </c>
      <c r="D67" s="39">
        <f t="shared" si="69"/>
        <v>12.13321800965246</v>
      </c>
      <c r="E67" s="39">
        <f t="shared" si="69"/>
        <v>16.450866042426505</v>
      </c>
      <c r="F67" s="39">
        <f t="shared" si="69"/>
        <v>18.409492225433759</v>
      </c>
      <c r="G67" s="39">
        <f t="shared" si="69"/>
        <v>14.179359490203588</v>
      </c>
      <c r="H67" s="39">
        <f t="shared" si="69"/>
        <v>11.390621789442122</v>
      </c>
      <c r="I67" s="39">
        <f t="shared" ref="I67:J67" si="70">(I56/I$59)*100</f>
        <v>16.149767459409269</v>
      </c>
      <c r="J67" s="39">
        <f t="shared" si="70"/>
        <v>17.844727762068128</v>
      </c>
      <c r="K67" s="39">
        <f t="shared" ref="K67:L67" si="71">(K56/K$59)*100</f>
        <v>30.979727795487538</v>
      </c>
      <c r="L67" s="39">
        <f t="shared" si="71"/>
        <v>21.099660597736563</v>
      </c>
      <c r="M67" s="39">
        <f t="shared" ref="M67:N67" si="72">(M56/M$59)*100</f>
        <v>23.057087430167638</v>
      </c>
      <c r="N67" s="39">
        <f t="shared" si="72"/>
        <v>17.197509607757127</v>
      </c>
      <c r="O67" s="39">
        <f t="shared" ref="O67:P67" si="73">(O56/O$59)*100</f>
        <v>27.05069456539464</v>
      </c>
      <c r="P67" s="39">
        <f t="shared" si="73"/>
        <v>25.379865922043088</v>
      </c>
      <c r="Q67" s="39">
        <f t="shared" ref="Q67:R67" si="74">(Q56/Q$59)*100</f>
        <v>30.452404474628665</v>
      </c>
      <c r="R67" s="39">
        <f t="shared" si="74"/>
        <v>21.210173518033127</v>
      </c>
      <c r="S67" s="39">
        <f t="shared" ref="S67:T67" si="75">(S56/S$59)*100</f>
        <v>30.587032409275871</v>
      </c>
      <c r="T67" s="39">
        <f t="shared" si="75"/>
        <v>20.056929640207507</v>
      </c>
      <c r="U67" s="39">
        <f t="shared" ref="U67:V67" si="76">(U56/U$59)*100</f>
        <v>22.764978974395692</v>
      </c>
      <c r="V67" s="39">
        <f t="shared" si="76"/>
        <v>24.020996541143443</v>
      </c>
      <c r="W67" s="39">
        <f t="shared" ref="W67" si="77">(W56/W$59)*100</f>
        <v>25.87910632226475</v>
      </c>
    </row>
    <row r="68" spans="1:23" ht="12.75" customHeight="1" x14ac:dyDescent="0.2">
      <c r="A68" s="21" t="s">
        <v>99</v>
      </c>
      <c r="B68" s="39">
        <f t="shared" ref="B68:H69" si="78">(B57/B$59)*100</f>
        <v>79.59076789444957</v>
      </c>
      <c r="C68" s="39">
        <f t="shared" si="78"/>
        <v>80.174395918508822</v>
      </c>
      <c r="D68" s="39">
        <f t="shared" si="78"/>
        <v>73.572997095004638</v>
      </c>
      <c r="E68" s="39">
        <f t="shared" si="78"/>
        <v>72.541996262825805</v>
      </c>
      <c r="F68" s="39">
        <f t="shared" si="78"/>
        <v>71.647120617322074</v>
      </c>
      <c r="G68" s="39">
        <f t="shared" si="78"/>
        <v>75.26305405207691</v>
      </c>
      <c r="H68" s="39">
        <f t="shared" si="78"/>
        <v>82.665068724777271</v>
      </c>
      <c r="I68" s="39">
        <f t="shared" ref="I68:J68" si="79">(I57/I$59)*100</f>
        <v>77.204514075331133</v>
      </c>
      <c r="J68" s="39">
        <f t="shared" si="79"/>
        <v>72.456705481444629</v>
      </c>
      <c r="K68" s="39">
        <f t="shared" ref="K68:L68" si="80">(K57/K$59)*100</f>
        <v>62.709210383601864</v>
      </c>
      <c r="L68" s="39">
        <f t="shared" si="80"/>
        <v>73.564730119076032</v>
      </c>
      <c r="M68" s="39">
        <f t="shared" ref="M68:N68" si="81">(M57/M$59)*100</f>
        <v>70.819970463913549</v>
      </c>
      <c r="N68" s="39">
        <f t="shared" si="81"/>
        <v>73.740817726964892</v>
      </c>
      <c r="O68" s="39">
        <f t="shared" ref="O68:P68" si="82">(O57/O$59)*100</f>
        <v>67.150952091477819</v>
      </c>
      <c r="P68" s="39">
        <f t="shared" si="82"/>
        <v>68.178573030876109</v>
      </c>
      <c r="Q68" s="39">
        <f t="shared" ref="Q68:R68" si="83">(Q57/Q$59)*100</f>
        <v>63.311488862214929</v>
      </c>
      <c r="R68" s="39">
        <f t="shared" si="83"/>
        <v>74.234054050382241</v>
      </c>
      <c r="S68" s="39">
        <f t="shared" ref="S68:T68" si="84">(S57/S$59)*100</f>
        <v>63.7386594567554</v>
      </c>
      <c r="T68" s="39">
        <f t="shared" si="84"/>
        <v>73.218271475811022</v>
      </c>
      <c r="U68" s="39">
        <f t="shared" ref="U68:V68" si="85">(U57/U$59)*100</f>
        <v>69.677322212516628</v>
      </c>
      <c r="V68" s="39">
        <f t="shared" si="85"/>
        <v>65.288311826593215</v>
      </c>
      <c r="W68" s="39">
        <f t="shared" ref="W68" si="86">(W57/W$59)*100</f>
        <v>66.108151153673376</v>
      </c>
    </row>
    <row r="69" spans="1:23" ht="12.75" customHeight="1" x14ac:dyDescent="0.2">
      <c r="A69" s="21" t="s">
        <v>100</v>
      </c>
      <c r="B69" s="39">
        <f t="shared" si="78"/>
        <v>12.091909230064301</v>
      </c>
      <c r="C69" s="39">
        <f t="shared" si="78"/>
        <v>12.383623852056369</v>
      </c>
      <c r="D69" s="39">
        <f t="shared" si="78"/>
        <v>14.293784895342904</v>
      </c>
      <c r="E69" s="39">
        <f t="shared" si="78"/>
        <v>11.007137694747698</v>
      </c>
      <c r="F69" s="39">
        <f t="shared" si="78"/>
        <v>9.9433871572441603</v>
      </c>
      <c r="G69" s="39">
        <f t="shared" si="78"/>
        <v>10.557586457719486</v>
      </c>
      <c r="H69" s="39">
        <f t="shared" si="78"/>
        <v>5.9443094857806074</v>
      </c>
      <c r="I69" s="39">
        <f t="shared" ref="I69:J69" si="87">(I58/I$59)*100</f>
        <v>6.6457184652595913</v>
      </c>
      <c r="J69" s="39">
        <f t="shared" si="87"/>
        <v>9.6985667564872333</v>
      </c>
      <c r="K69" s="39">
        <f t="shared" ref="K69:L69" si="88">(K58/K$59)*100</f>
        <v>6.3110618209105924</v>
      </c>
      <c r="L69" s="39">
        <f t="shared" si="88"/>
        <v>5.3356092831874102</v>
      </c>
      <c r="M69" s="39">
        <f t="shared" ref="M69:N69" si="89">(M58/M$59)*100</f>
        <v>6.1229421059188072</v>
      </c>
      <c r="N69" s="39">
        <f t="shared" si="89"/>
        <v>9.0616726652779747</v>
      </c>
      <c r="O69" s="39">
        <f t="shared" ref="O69:P69" si="90">(O58/O$59)*100</f>
        <v>5.798353343127542</v>
      </c>
      <c r="P69" s="39">
        <f t="shared" si="90"/>
        <v>6.4415610470807989</v>
      </c>
      <c r="Q69" s="39">
        <f t="shared" ref="Q69:R69" si="91">(Q58/Q$59)*100</f>
        <v>6.2361066631564137</v>
      </c>
      <c r="R69" s="39">
        <f t="shared" si="91"/>
        <v>4.5557724315846189</v>
      </c>
      <c r="S69" s="39">
        <f t="shared" ref="S69:T69" si="92">(S58/S$59)*100</f>
        <v>5.6743081339687338</v>
      </c>
      <c r="T69" s="39">
        <f t="shared" si="92"/>
        <v>6.7247988839814772</v>
      </c>
      <c r="U69" s="39">
        <f t="shared" ref="U69:V69" si="93">(U58/U$59)*100</f>
        <v>7.5576988130876792</v>
      </c>
      <c r="V69" s="39">
        <f t="shared" si="93"/>
        <v>10.690691632263349</v>
      </c>
      <c r="W69" s="39">
        <f t="shared" ref="W69" si="94">(W58/W$59)*100</f>
        <v>8.0127425240618724</v>
      </c>
    </row>
    <row r="70" spans="1:23" ht="12.75" customHeight="1" x14ac:dyDescent="0.2">
      <c r="A70" s="21" t="s">
        <v>94</v>
      </c>
      <c r="B70" s="76">
        <f>(B52/(B56+B57))*100</f>
        <v>98.859741042177504</v>
      </c>
      <c r="C70" s="76">
        <f t="shared" ref="C70:H70" si="95">(C52/(C56+C57))*100</f>
        <v>100.52065918569966</v>
      </c>
      <c r="D70" s="76">
        <f t="shared" si="95"/>
        <v>95.171584463055652</v>
      </c>
      <c r="E70" s="76">
        <f t="shared" si="95"/>
        <v>93.14856926755435</v>
      </c>
      <c r="F70" s="76">
        <f t="shared" si="95"/>
        <v>92.664522392213627</v>
      </c>
      <c r="G70" s="76">
        <f t="shared" si="95"/>
        <v>92.225227303892524</v>
      </c>
      <c r="H70" s="76">
        <f t="shared" si="95"/>
        <v>95.688429911332321</v>
      </c>
      <c r="I70" s="76">
        <f t="shared" ref="I70:J70" si="96">(I52/(I56+I57))*100</f>
        <v>87.497904299972461</v>
      </c>
      <c r="J70" s="76">
        <f t="shared" si="96"/>
        <v>95.37402236290113</v>
      </c>
      <c r="K70" s="76">
        <f t="shared" ref="K70:L70" si="97">(K52/(K56+K57))*100</f>
        <v>88.094461118014607</v>
      </c>
      <c r="L70" s="76">
        <f t="shared" si="97"/>
        <v>87.704053774328045</v>
      </c>
      <c r="M70" s="76">
        <f t="shared" ref="M70:N70" si="98">(M52/(M56+M57))*100</f>
        <v>93.411272486087142</v>
      </c>
      <c r="N70" s="76">
        <f t="shared" si="98"/>
        <v>97.133500123072466</v>
      </c>
      <c r="O70" s="76">
        <f t="shared" ref="O70:P70" si="99">(O52/(O56+O57))*100</f>
        <v>82.650408505369114</v>
      </c>
      <c r="P70" s="76">
        <f t="shared" si="99"/>
        <v>93.967917332439512</v>
      </c>
      <c r="Q70" s="76">
        <f t="shared" ref="Q70:R70" si="100">(Q52/(Q56+Q57))*100</f>
        <v>94.351835165890492</v>
      </c>
      <c r="R70" s="76">
        <f t="shared" si="100"/>
        <v>92.652092363717614</v>
      </c>
      <c r="S70" s="76">
        <f t="shared" ref="S70:T70" si="101">(S52/(S56+S57))*100</f>
        <v>92.804178196988403</v>
      </c>
      <c r="T70" s="76">
        <f t="shared" si="101"/>
        <v>91.078692958188014</v>
      </c>
      <c r="U70" s="76">
        <f t="shared" ref="U70:V70" si="102">(U52/(U56+U57))*100</f>
        <v>88.940811343878522</v>
      </c>
      <c r="V70" s="76">
        <f t="shared" si="102"/>
        <v>86.475647700591125</v>
      </c>
      <c r="W70" s="76">
        <f t="shared" ref="W70" si="103">(W52/(W56+W57))*100</f>
        <v>90.121926336841113</v>
      </c>
    </row>
    <row r="71" spans="1:23" x14ac:dyDescent="0.2">
      <c r="B71" s="35"/>
      <c r="C71" s="35"/>
      <c r="D71" s="35"/>
      <c r="E71" s="35"/>
      <c r="F71" s="35"/>
      <c r="G71" s="35"/>
      <c r="H71" s="35"/>
      <c r="I71" s="35"/>
      <c r="J71" s="35"/>
      <c r="K71" s="35"/>
      <c r="L71" s="35"/>
      <c r="M71" s="35"/>
      <c r="N71" s="35"/>
    </row>
    <row r="72" spans="1:23" s="11" customFormat="1" ht="12.75" customHeight="1" x14ac:dyDescent="0.2">
      <c r="A72" s="11" t="s">
        <v>40</v>
      </c>
      <c r="B72" s="27">
        <v>231</v>
      </c>
      <c r="C72" s="27">
        <v>225</v>
      </c>
      <c r="D72" s="27">
        <v>245</v>
      </c>
      <c r="E72" s="27">
        <v>246</v>
      </c>
      <c r="F72" s="27">
        <v>253.416666666667</v>
      </c>
      <c r="G72" s="27">
        <v>230.31372549019599</v>
      </c>
      <c r="H72" s="27">
        <v>209</v>
      </c>
      <c r="I72" s="27">
        <v>230.625</v>
      </c>
      <c r="J72" s="27">
        <v>182</v>
      </c>
      <c r="K72" s="27">
        <v>187.25</v>
      </c>
      <c r="L72" s="27">
        <v>185.709090909091</v>
      </c>
      <c r="M72" s="27">
        <v>149.63999999999999</v>
      </c>
      <c r="N72" s="27">
        <v>179</v>
      </c>
      <c r="O72" s="11">
        <v>140</v>
      </c>
      <c r="P72" s="11">
        <v>180</v>
      </c>
      <c r="Q72" s="26">
        <v>190.5</v>
      </c>
      <c r="R72" s="26">
        <v>151.555555555556</v>
      </c>
      <c r="S72" s="26">
        <v>179.32432432432401</v>
      </c>
      <c r="T72" s="26">
        <v>211.09756097561001</v>
      </c>
      <c r="U72" s="26">
        <v>148.73170731707299</v>
      </c>
      <c r="V72" s="26">
        <v>151.9</v>
      </c>
      <c r="W72" s="26">
        <v>138.363636363636</v>
      </c>
    </row>
    <row r="73" spans="1:23" x14ac:dyDescent="0.2">
      <c r="B73" s="35"/>
      <c r="C73" s="35"/>
      <c r="D73" s="35"/>
      <c r="E73" s="35"/>
      <c r="F73" s="35"/>
      <c r="G73" s="35"/>
      <c r="H73" s="35"/>
      <c r="I73" s="35"/>
      <c r="J73" s="35"/>
      <c r="K73" s="35"/>
      <c r="L73" s="35"/>
      <c r="M73" s="35"/>
      <c r="N73" s="35"/>
    </row>
    <row r="74" spans="1:23" s="11" customFormat="1" ht="12.75" customHeight="1" x14ac:dyDescent="0.2">
      <c r="A74" s="11" t="s">
        <v>8</v>
      </c>
      <c r="B74" s="40">
        <v>28</v>
      </c>
      <c r="C74" s="40">
        <v>46</v>
      </c>
      <c r="D74" s="40">
        <v>52</v>
      </c>
      <c r="E74" s="40">
        <v>49</v>
      </c>
      <c r="F74" s="40">
        <v>41</v>
      </c>
      <c r="G74" s="40">
        <v>35</v>
      </c>
      <c r="H74" s="40">
        <v>43</v>
      </c>
      <c r="I74" s="40">
        <v>37</v>
      </c>
      <c r="J74" s="40">
        <v>26</v>
      </c>
      <c r="K74" s="40">
        <v>36</v>
      </c>
      <c r="L74" s="40">
        <v>25</v>
      </c>
      <c r="M74" s="40">
        <v>20</v>
      </c>
      <c r="N74" s="40">
        <v>15</v>
      </c>
      <c r="O74" s="11">
        <v>16</v>
      </c>
      <c r="P74" s="11">
        <v>15</v>
      </c>
      <c r="Q74" s="11">
        <v>11</v>
      </c>
      <c r="R74" s="11">
        <v>13</v>
      </c>
      <c r="S74" s="11">
        <v>15</v>
      </c>
      <c r="T74" s="11">
        <v>17</v>
      </c>
      <c r="U74" s="11">
        <v>16</v>
      </c>
      <c r="V74" s="11">
        <v>17</v>
      </c>
      <c r="W74" s="11">
        <v>17</v>
      </c>
    </row>
    <row r="75" spans="1:23" s="11" customFormat="1" ht="12.75" customHeight="1" x14ac:dyDescent="0.2">
      <c r="A75" s="11" t="s">
        <v>49</v>
      </c>
      <c r="B75" s="40">
        <v>81</v>
      </c>
      <c r="C75" s="40">
        <v>76</v>
      </c>
      <c r="D75" s="40">
        <v>79</v>
      </c>
      <c r="E75" s="40">
        <v>68</v>
      </c>
      <c r="F75" s="40">
        <v>48</v>
      </c>
      <c r="G75" s="40">
        <v>51</v>
      </c>
      <c r="H75" s="40">
        <v>76</v>
      </c>
      <c r="I75" s="40">
        <v>72</v>
      </c>
      <c r="J75" s="40">
        <v>62</v>
      </c>
      <c r="K75" s="40">
        <v>64</v>
      </c>
      <c r="L75" s="40">
        <v>55</v>
      </c>
      <c r="M75" s="40">
        <v>50</v>
      </c>
      <c r="N75" s="40">
        <v>43</v>
      </c>
      <c r="O75" s="11">
        <v>37</v>
      </c>
      <c r="P75" s="11">
        <v>37</v>
      </c>
      <c r="Q75" s="11">
        <v>32</v>
      </c>
      <c r="R75" s="11">
        <v>36</v>
      </c>
      <c r="S75" s="11">
        <v>37</v>
      </c>
      <c r="T75" s="11">
        <v>41</v>
      </c>
      <c r="U75" s="11">
        <v>41</v>
      </c>
      <c r="V75" s="11">
        <v>40</v>
      </c>
      <c r="W75" s="11">
        <v>44</v>
      </c>
    </row>
    <row r="76" spans="1:23" ht="12.75"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row>
  </sheetData>
  <phoneticPr fontId="4" type="noConversion"/>
  <pageMargins left="0.78740157480314965" right="0.78740157480314965" top="0.98425196850393704" bottom="0.98425196850393704" header="0.51181102362204722" footer="0.51181102362204722"/>
  <pageSetup paperSize="9" scale="47" fitToWidth="2" orientation="landscape" horizontalDpi="4294967292" verticalDpi="300" r:id="rId1"/>
  <headerFooter alignWithMargins="0">
    <oddHeader>&amp;A</oddHeader>
    <oddFooter>Side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77"/>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11.42578125" defaultRowHeight="12" x14ac:dyDescent="0.2"/>
  <cols>
    <col min="1" max="1" width="62.85546875" style="2" customWidth="1"/>
    <col min="2" max="21" width="12.7109375" style="2" customWidth="1"/>
    <col min="22" max="29" width="14" style="2" bestFit="1" customWidth="1"/>
    <col min="30" max="37" width="14" style="2" customWidth="1"/>
    <col min="38" max="41" width="12.7109375" style="2" customWidth="1"/>
    <col min="42" max="16384" width="11.42578125" style="2"/>
  </cols>
  <sheetData>
    <row r="1" spans="1:41" ht="20.25" x14ac:dyDescent="0.3">
      <c r="A1" s="1" t="s">
        <v>14</v>
      </c>
    </row>
    <row r="3" spans="1:41" ht="33" x14ac:dyDescent="0.2">
      <c r="A3" s="3" t="s">
        <v>139</v>
      </c>
    </row>
    <row r="4" spans="1:41" ht="15" x14ac:dyDescent="0.2">
      <c r="A4" s="110" t="s">
        <v>147</v>
      </c>
    </row>
    <row r="5" spans="1:41" x14ac:dyDescent="0.2">
      <c r="A5" s="40"/>
    </row>
    <row r="6" spans="1:41" ht="12" customHeight="1" x14ac:dyDescent="0.2">
      <c r="A6" s="2" t="s">
        <v>50</v>
      </c>
    </row>
    <row r="7" spans="1:41" ht="12" customHeight="1" x14ac:dyDescent="0.2">
      <c r="A7" s="2" t="s">
        <v>104</v>
      </c>
    </row>
    <row r="8" spans="1:41" ht="12" customHeight="1" x14ac:dyDescent="0.2">
      <c r="A8" s="2" t="s">
        <v>152</v>
      </c>
    </row>
    <row r="9" spans="1:41" ht="12" customHeight="1" x14ac:dyDescent="0.2">
      <c r="A9" s="4" t="s">
        <v>153</v>
      </c>
    </row>
    <row r="10" spans="1:41" ht="37.5" customHeight="1" x14ac:dyDescent="0.2">
      <c r="A10" s="5" t="s">
        <v>75</v>
      </c>
    </row>
    <row r="12" spans="1:41" ht="13.5" customHeight="1" x14ac:dyDescent="0.2">
      <c r="A12" s="6" t="s">
        <v>15</v>
      </c>
      <c r="B12" s="77">
        <v>1985</v>
      </c>
      <c r="C12" s="77">
        <v>1986</v>
      </c>
      <c r="D12" s="77">
        <v>1987</v>
      </c>
      <c r="E12" s="77">
        <v>1988</v>
      </c>
      <c r="F12" s="77">
        <v>1989</v>
      </c>
      <c r="G12" s="77">
        <v>1990</v>
      </c>
      <c r="H12" s="77">
        <v>1991</v>
      </c>
      <c r="I12" s="77">
        <v>1992</v>
      </c>
      <c r="J12" s="77">
        <v>1993</v>
      </c>
      <c r="K12" s="77">
        <v>1994</v>
      </c>
      <c r="L12" s="77">
        <v>1995</v>
      </c>
      <c r="M12" s="77">
        <v>1996</v>
      </c>
      <c r="N12" s="77">
        <v>1997</v>
      </c>
      <c r="O12" s="77">
        <v>1998</v>
      </c>
      <c r="P12" s="77">
        <v>1999</v>
      </c>
      <c r="Q12" s="77">
        <v>2000</v>
      </c>
      <c r="R12" s="77">
        <v>2001</v>
      </c>
      <c r="S12" s="77">
        <v>2002</v>
      </c>
      <c r="T12" s="77">
        <v>2003</v>
      </c>
      <c r="U12" s="77">
        <v>2004</v>
      </c>
      <c r="V12" s="77">
        <v>2005</v>
      </c>
      <c r="W12" s="77">
        <v>2006</v>
      </c>
      <c r="X12" s="77">
        <v>2007</v>
      </c>
      <c r="Y12" s="77">
        <v>2008</v>
      </c>
      <c r="Z12" s="77">
        <v>2009</v>
      </c>
      <c r="AA12" s="77">
        <v>2010</v>
      </c>
      <c r="AB12" s="77">
        <v>2011</v>
      </c>
      <c r="AC12" s="77">
        <v>2012</v>
      </c>
      <c r="AD12" s="77">
        <v>2013</v>
      </c>
      <c r="AE12" s="77">
        <v>2014</v>
      </c>
      <c r="AF12" s="77">
        <v>2015</v>
      </c>
      <c r="AG12" s="77">
        <v>2016</v>
      </c>
      <c r="AH12" s="77">
        <v>2017</v>
      </c>
      <c r="AI12" s="77">
        <v>2018</v>
      </c>
      <c r="AJ12" s="77">
        <v>2019</v>
      </c>
      <c r="AK12" s="77">
        <v>2020</v>
      </c>
      <c r="AL12" s="77">
        <v>2021</v>
      </c>
      <c r="AM12" s="77">
        <v>2022</v>
      </c>
      <c r="AN12" s="77">
        <v>2023</v>
      </c>
      <c r="AO12" s="77">
        <v>2024</v>
      </c>
    </row>
    <row r="13" spans="1:41" ht="15" customHeight="1" x14ac:dyDescent="0.2">
      <c r="A13" s="9" t="s">
        <v>106</v>
      </c>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row>
    <row r="14" spans="1:41" ht="12.75" customHeight="1" x14ac:dyDescent="0.2">
      <c r="A14" s="11" t="s">
        <v>12</v>
      </c>
      <c r="B14" s="12">
        <v>6584573.2619047621</v>
      </c>
      <c r="C14" s="12">
        <v>6934938.9811320752</v>
      </c>
      <c r="D14" s="12">
        <v>7371040.6043956047</v>
      </c>
      <c r="E14" s="12">
        <v>9749777.0963855423</v>
      </c>
      <c r="F14" s="12">
        <v>10622240.918604651</v>
      </c>
      <c r="G14" s="12">
        <v>10207108.766666668</v>
      </c>
      <c r="H14" s="12">
        <v>11498944.352272727</v>
      </c>
      <c r="I14" s="12">
        <v>12310550.126315789</v>
      </c>
      <c r="J14" s="12">
        <v>13744361.627659574</v>
      </c>
      <c r="K14" s="12">
        <v>13759044.15625</v>
      </c>
      <c r="L14" s="12">
        <v>15954819.112244898</v>
      </c>
      <c r="M14" s="12">
        <v>22357632.768421054</v>
      </c>
      <c r="N14" s="12">
        <v>23171780.009615384</v>
      </c>
      <c r="O14" s="12">
        <v>23851498</v>
      </c>
      <c r="P14" s="12">
        <v>22522496</v>
      </c>
      <c r="Q14" s="12">
        <v>24779062</v>
      </c>
      <c r="R14" s="12">
        <v>36608785</v>
      </c>
      <c r="S14" s="12">
        <v>35729978</v>
      </c>
      <c r="T14" s="12">
        <v>28787552</v>
      </c>
      <c r="U14" s="12">
        <v>36029148</v>
      </c>
      <c r="V14" s="12">
        <v>41282011</v>
      </c>
      <c r="W14" s="12">
        <v>34097715</v>
      </c>
      <c r="X14" s="12">
        <v>39109875.432098776</v>
      </c>
      <c r="Y14" s="12">
        <v>43149117.975000001</v>
      </c>
      <c r="Z14" s="12">
        <v>41297293.012658201</v>
      </c>
      <c r="AA14" s="12">
        <v>50902396.333333299</v>
      </c>
      <c r="AB14" s="12">
        <v>61219755.049999997</v>
      </c>
      <c r="AC14" s="12">
        <v>48711795.186666697</v>
      </c>
      <c r="AD14" s="12">
        <v>43185758.410958901</v>
      </c>
      <c r="AE14" s="12">
        <v>44439363.671232902</v>
      </c>
      <c r="AF14" s="12">
        <v>49933586.527027003</v>
      </c>
      <c r="AG14" s="12">
        <v>58608282.109589003</v>
      </c>
      <c r="AH14" s="12">
        <v>53904018.083333299</v>
      </c>
      <c r="AI14" s="12">
        <v>64202338.478873201</v>
      </c>
      <c r="AJ14" s="12">
        <v>62860574.8208955</v>
      </c>
      <c r="AK14" s="12">
        <v>78740471.611940295</v>
      </c>
      <c r="AL14" s="12">
        <v>78600405.442857102</v>
      </c>
      <c r="AM14" s="12">
        <v>91160765</v>
      </c>
      <c r="AN14" s="12">
        <v>105047852.703125</v>
      </c>
      <c r="AO14" s="12">
        <v>120946723.246154</v>
      </c>
    </row>
    <row r="15" spans="1:41" x14ac:dyDescent="0.2">
      <c r="A15" s="11"/>
      <c r="O15" s="13"/>
      <c r="P15" s="13"/>
      <c r="Q15" s="13"/>
      <c r="R15" s="13"/>
      <c r="S15" s="13"/>
      <c r="T15" s="13"/>
      <c r="U15" s="13"/>
      <c r="V15" s="2" t="s">
        <v>76</v>
      </c>
      <c r="AN15" s="2" t="s">
        <v>76</v>
      </c>
      <c r="AO15" s="2" t="s">
        <v>76</v>
      </c>
    </row>
    <row r="16" spans="1:41" ht="12.75" customHeight="1" x14ac:dyDescent="0.2">
      <c r="A16" s="11" t="s">
        <v>13</v>
      </c>
      <c r="O16" s="13"/>
      <c r="P16" s="13"/>
      <c r="Q16" s="13"/>
      <c r="R16" s="13"/>
      <c r="S16" s="13"/>
      <c r="T16" s="13"/>
      <c r="U16" s="13"/>
      <c r="AN16" s="2" t="s">
        <v>76</v>
      </c>
      <c r="AO16" s="2" t="s">
        <v>76</v>
      </c>
    </row>
    <row r="17" spans="1:41" ht="12.75" customHeight="1" x14ac:dyDescent="0.2">
      <c r="A17" s="2" t="s">
        <v>1</v>
      </c>
      <c r="B17" s="13">
        <v>218988.41269841269</v>
      </c>
      <c r="C17" s="13">
        <v>234265.30188679244</v>
      </c>
      <c r="D17" s="13">
        <v>248873.86813186813</v>
      </c>
      <c r="E17" s="13">
        <v>333382.34939759038</v>
      </c>
      <c r="F17" s="13">
        <v>368984.61627906974</v>
      </c>
      <c r="G17" s="13">
        <v>420681.46666666667</v>
      </c>
      <c r="H17" s="13">
        <v>469827.34090909088</v>
      </c>
      <c r="I17" s="13">
        <v>414751.42105263157</v>
      </c>
      <c r="J17" s="13">
        <v>474298.72340425535</v>
      </c>
      <c r="K17" s="13">
        <v>463767.52083333331</v>
      </c>
      <c r="L17" s="13">
        <v>479873.46938775509</v>
      </c>
      <c r="M17" s="13">
        <v>659712.43157894735</v>
      </c>
      <c r="N17" s="13">
        <v>756491.19230769225</v>
      </c>
      <c r="O17" s="13">
        <v>724722.70329670305</v>
      </c>
      <c r="P17" s="13">
        <v>689256.15789473697</v>
      </c>
      <c r="Q17" s="13">
        <v>818538.94736842101</v>
      </c>
      <c r="R17" s="13">
        <v>1366377.0989011</v>
      </c>
      <c r="S17" s="13">
        <v>1101967.7204301101</v>
      </c>
      <c r="T17" s="13">
        <v>944078.73033707903</v>
      </c>
      <c r="U17" s="13">
        <v>1445733.1046511601</v>
      </c>
      <c r="V17" s="13">
        <v>1183755.8235294099</v>
      </c>
      <c r="W17" s="13">
        <v>881852.77380952402</v>
      </c>
      <c r="X17" s="13">
        <v>918190.51851851901</v>
      </c>
      <c r="Y17" s="13">
        <v>1123600.7</v>
      </c>
      <c r="Z17" s="13">
        <v>1102820.2278481</v>
      </c>
      <c r="AA17" s="13">
        <v>1502416.7820512799</v>
      </c>
      <c r="AB17" s="13">
        <v>1716238.825</v>
      </c>
      <c r="AC17" s="13">
        <v>1257771.0666666699</v>
      </c>
      <c r="AD17" s="13">
        <v>1185013.89041096</v>
      </c>
      <c r="AE17" s="13">
        <v>1396562.7671232901</v>
      </c>
      <c r="AF17" s="13">
        <v>1483308.7567567599</v>
      </c>
      <c r="AG17" s="13">
        <v>1461527.17808219</v>
      </c>
      <c r="AH17" s="13">
        <v>1160981.0555555599</v>
      </c>
      <c r="AI17" s="13">
        <v>1363080.8591549301</v>
      </c>
      <c r="AJ17" s="13">
        <v>1323727.92537313</v>
      </c>
      <c r="AK17" s="13">
        <v>1615427.5223880601</v>
      </c>
      <c r="AL17" s="13">
        <v>1558252.81428571</v>
      </c>
      <c r="AM17" s="13">
        <v>1869022.375</v>
      </c>
      <c r="AN17" s="13">
        <v>1961479.203125</v>
      </c>
      <c r="AO17" s="13">
        <v>2308297.2000000002</v>
      </c>
    </row>
    <row r="18" spans="1:41" ht="12.75" customHeight="1" x14ac:dyDescent="0.2">
      <c r="A18" s="2" t="s">
        <v>127</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379745.58208955202</v>
      </c>
      <c r="AK18" s="13">
        <v>468698.94029850699</v>
      </c>
      <c r="AL18" s="13">
        <v>501611.02857142902</v>
      </c>
      <c r="AM18" s="13">
        <v>515992.609375</v>
      </c>
      <c r="AN18" s="13">
        <v>560015.890625</v>
      </c>
      <c r="AO18" s="13">
        <v>645743.75384615397</v>
      </c>
    </row>
    <row r="19" spans="1:41" ht="12.75" customHeight="1" x14ac:dyDescent="0.2">
      <c r="A19" s="2" t="s">
        <v>9</v>
      </c>
      <c r="B19" s="13"/>
      <c r="C19" s="13"/>
      <c r="D19" s="13"/>
      <c r="E19" s="13"/>
      <c r="F19" s="13"/>
      <c r="G19" s="13"/>
      <c r="H19" s="13"/>
      <c r="I19" s="13"/>
      <c r="J19" s="13"/>
      <c r="K19" s="13"/>
      <c r="L19" s="13"/>
      <c r="M19" s="13"/>
      <c r="N19" s="13"/>
      <c r="O19" s="13"/>
      <c r="P19" s="13"/>
      <c r="Q19" s="13"/>
      <c r="R19" s="13"/>
      <c r="S19" s="13"/>
      <c r="T19" s="13">
        <v>54807.865168539298</v>
      </c>
      <c r="U19" s="13">
        <v>123627.837209302</v>
      </c>
      <c r="V19" s="13">
        <v>140962.20000000001</v>
      </c>
      <c r="W19" s="13">
        <v>17415.0952380952</v>
      </c>
      <c r="X19" s="13">
        <v>19292.111111111099</v>
      </c>
      <c r="Y19" s="13">
        <v>23575.325000000001</v>
      </c>
      <c r="Z19" s="13"/>
      <c r="AA19" s="13"/>
      <c r="AB19" s="13"/>
      <c r="AC19" s="13"/>
      <c r="AD19" s="13"/>
      <c r="AE19" s="13"/>
      <c r="AF19" s="13"/>
      <c r="AG19" s="13"/>
      <c r="AH19" s="13"/>
      <c r="AI19" s="13"/>
      <c r="AJ19" s="13"/>
      <c r="AK19" s="13"/>
      <c r="AL19" s="13"/>
      <c r="AM19" s="13"/>
      <c r="AN19" s="13"/>
      <c r="AO19" s="13"/>
    </row>
    <row r="20" spans="1:41" ht="12.75" customHeight="1" x14ac:dyDescent="0.2">
      <c r="A20" s="2" t="s">
        <v>10</v>
      </c>
      <c r="B20" s="13"/>
      <c r="C20" s="13"/>
      <c r="D20" s="13"/>
      <c r="E20" s="13"/>
      <c r="F20" s="13"/>
      <c r="G20" s="13"/>
      <c r="H20" s="13"/>
      <c r="I20" s="13"/>
      <c r="J20" s="13"/>
      <c r="K20" s="13"/>
      <c r="L20" s="13"/>
      <c r="M20" s="13"/>
      <c r="N20" s="13"/>
      <c r="O20" s="13"/>
      <c r="P20" s="13"/>
      <c r="Q20" s="13"/>
      <c r="R20" s="13"/>
      <c r="S20" s="13"/>
      <c r="T20" s="13"/>
      <c r="U20" s="13"/>
      <c r="V20" s="13">
        <v>80108.670588235298</v>
      </c>
      <c r="W20" s="13">
        <v>66149.714285714304</v>
      </c>
      <c r="X20" s="13">
        <v>76116.296296296307</v>
      </c>
      <c r="Y20" s="13">
        <v>83328.287500000006</v>
      </c>
      <c r="Z20" s="13">
        <v>78741.278481012705</v>
      </c>
      <c r="AA20" s="13">
        <v>98950.423076923107</v>
      </c>
      <c r="AB20" s="13">
        <v>118439.4875</v>
      </c>
      <c r="AC20" s="13">
        <v>92673.933333333305</v>
      </c>
      <c r="AD20" s="13"/>
      <c r="AE20" s="13"/>
      <c r="AF20" s="13"/>
      <c r="AG20" s="13"/>
      <c r="AH20" s="13"/>
      <c r="AI20" s="13"/>
      <c r="AJ20" s="13"/>
      <c r="AK20" s="13"/>
      <c r="AL20" s="13">
        <v>165689.97142857101</v>
      </c>
      <c r="AM20" s="13">
        <v>195124.53125</v>
      </c>
      <c r="AN20" s="13">
        <v>221914.96875</v>
      </c>
      <c r="AO20" s="13">
        <v>257898.73846153801</v>
      </c>
    </row>
    <row r="21" spans="1:41" ht="12.75" customHeight="1" x14ac:dyDescent="0.2">
      <c r="A21" s="4" t="s">
        <v>114</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v>506520</v>
      </c>
      <c r="AF21" s="13">
        <v>576110.22972973005</v>
      </c>
      <c r="AG21" s="13">
        <v>763604.86301369895</v>
      </c>
      <c r="AH21" s="13">
        <v>702582.63888888899</v>
      </c>
      <c r="AI21" s="13">
        <v>787375.78873239399</v>
      </c>
      <c r="AJ21" s="13">
        <v>784618.58208955196</v>
      </c>
      <c r="AK21" s="13">
        <v>991172.34328358201</v>
      </c>
      <c r="AL21" s="13">
        <v>1007129.4857142899</v>
      </c>
      <c r="AM21" s="13">
        <v>1200433.71875</v>
      </c>
      <c r="AN21" s="13">
        <v>1366502.484375</v>
      </c>
      <c r="AO21" s="13">
        <v>1582604.56923077</v>
      </c>
    </row>
    <row r="22" spans="1:41" ht="12.75" customHeight="1" x14ac:dyDescent="0.2">
      <c r="A22" s="4" t="s">
        <v>148</v>
      </c>
      <c r="AL22" s="13">
        <v>191628.41428571401</v>
      </c>
      <c r="AM22" s="13">
        <v>372330.21875</v>
      </c>
      <c r="AN22" s="13">
        <v>425128.8125</v>
      </c>
      <c r="AO22" s="13">
        <v>492166.16923076898</v>
      </c>
    </row>
    <row r="23" spans="1:41" ht="12.75" customHeight="1" x14ac:dyDescent="0.2">
      <c r="A23" s="2" t="s">
        <v>16</v>
      </c>
      <c r="B23" s="13">
        <v>1955431.8174603174</v>
      </c>
      <c r="C23" s="13">
        <v>2075873.0566037735</v>
      </c>
      <c r="D23" s="13">
        <v>2247247.7142857141</v>
      </c>
      <c r="E23" s="13">
        <v>3027618.6385542168</v>
      </c>
      <c r="F23" s="13">
        <v>3258104.6627906975</v>
      </c>
      <c r="G23" s="13">
        <v>3040476.6</v>
      </c>
      <c r="H23" s="13">
        <v>3402024.6363636362</v>
      </c>
      <c r="I23" s="13">
        <v>3654889.9157894738</v>
      </c>
      <c r="J23" s="13">
        <v>4079743.6170212766</v>
      </c>
      <c r="K23" s="13">
        <v>4145026.9791666665</v>
      </c>
      <c r="L23" s="13">
        <v>4874901.8571428573</v>
      </c>
      <c r="M23" s="13">
        <v>6443845.884210526</v>
      </c>
      <c r="N23" s="13">
        <v>6795907.932692308</v>
      </c>
      <c r="O23" s="13">
        <v>7136827.9230769202</v>
      </c>
      <c r="P23" s="13">
        <v>6505292.01052632</v>
      </c>
      <c r="Q23" s="13">
        <v>7101723.1052631596</v>
      </c>
      <c r="R23" s="13">
        <v>9881193.1978022009</v>
      </c>
      <c r="S23" s="13">
        <v>9821305.3548387103</v>
      </c>
      <c r="T23" s="13">
        <v>7766731.3932584301</v>
      </c>
      <c r="U23" s="13">
        <v>9369754.8837209307</v>
      </c>
      <c r="V23" s="13">
        <v>10717094.0117647</v>
      </c>
      <c r="W23" s="13">
        <v>9148738.6309523806</v>
      </c>
      <c r="X23" s="13">
        <v>10915064.1728395</v>
      </c>
      <c r="Y23" s="13">
        <v>11533307.4375</v>
      </c>
      <c r="Z23" s="13">
        <v>11356576.4810127</v>
      </c>
      <c r="AA23" s="13">
        <v>13556973.9487179</v>
      </c>
      <c r="AB23" s="13">
        <v>16049010.0375</v>
      </c>
      <c r="AC23" s="13">
        <v>12885625.293333299</v>
      </c>
      <c r="AD23" s="13">
        <v>11509787.2465753</v>
      </c>
      <c r="AE23" s="13">
        <v>11588042.8767123</v>
      </c>
      <c r="AF23" s="13">
        <v>12876272.729729701</v>
      </c>
      <c r="AG23" s="13">
        <v>15673095.273972601</v>
      </c>
      <c r="AH23" s="13">
        <v>14235983.75</v>
      </c>
      <c r="AI23" s="13">
        <v>16195130.2394366</v>
      </c>
      <c r="AJ23" s="13">
        <v>16423678.1641791</v>
      </c>
      <c r="AK23" s="13">
        <v>20634980.089552201</v>
      </c>
      <c r="AL23" s="13">
        <v>19841451.242857099</v>
      </c>
      <c r="AM23" s="13">
        <v>22891004.078125</v>
      </c>
      <c r="AN23" s="13">
        <v>25715513.6875</v>
      </c>
      <c r="AO23" s="13">
        <v>28990560.292307701</v>
      </c>
    </row>
    <row r="24" spans="1:41" ht="12.75" customHeight="1" x14ac:dyDescent="0.2">
      <c r="A24" s="2" t="s">
        <v>77</v>
      </c>
      <c r="B24" s="13">
        <v>111442.02380952382</v>
      </c>
      <c r="C24" s="13">
        <v>158231.88679245283</v>
      </c>
      <c r="D24" s="13">
        <v>186935.68131868131</v>
      </c>
      <c r="E24" s="13">
        <v>188483.2530120482</v>
      </c>
      <c r="F24" s="13">
        <v>189604.5</v>
      </c>
      <c r="G24" s="13">
        <v>209197.2</v>
      </c>
      <c r="H24" s="13">
        <v>214153.90909090909</v>
      </c>
      <c r="I24" s="13">
        <v>247654.03157894738</v>
      </c>
      <c r="J24" s="13">
        <v>242722.79787234042</v>
      </c>
      <c r="K24" s="13">
        <v>198280.53125</v>
      </c>
      <c r="L24" s="13">
        <v>214769.46938775509</v>
      </c>
      <c r="M24" s="13">
        <v>238375.7052631579</v>
      </c>
      <c r="N24" s="13">
        <v>240049.125</v>
      </c>
      <c r="O24" s="13">
        <v>286668.35164835199</v>
      </c>
      <c r="P24" s="13">
        <v>272955.42105263198</v>
      </c>
      <c r="Q24" s="13">
        <v>312080.69473684201</v>
      </c>
      <c r="R24" s="13">
        <v>310398.30769230798</v>
      </c>
      <c r="S24" s="13">
        <v>297016.27956989198</v>
      </c>
      <c r="T24" s="13">
        <v>310795.52808988799</v>
      </c>
      <c r="U24" s="13">
        <v>301929.04651162802</v>
      </c>
      <c r="V24" s="13">
        <v>304528.32941176498</v>
      </c>
      <c r="W24" s="13">
        <v>325555.04761904798</v>
      </c>
      <c r="X24" s="13">
        <v>316006.77777777798</v>
      </c>
      <c r="Y24" s="13">
        <v>349341.92499999999</v>
      </c>
      <c r="Z24" s="13">
        <v>378130.86075949401</v>
      </c>
      <c r="AA24" s="13">
        <v>376220.32051282102</v>
      </c>
      <c r="AB24" s="13">
        <v>347256.28749999998</v>
      </c>
      <c r="AC24" s="13">
        <v>373122.57333333301</v>
      </c>
      <c r="AD24" s="13">
        <v>343246.87671232899</v>
      </c>
      <c r="AE24" s="13">
        <v>371113.49315068498</v>
      </c>
      <c r="AF24" s="13">
        <v>375669.78378378402</v>
      </c>
      <c r="AG24" s="13">
        <v>371561.23287671199</v>
      </c>
      <c r="AH24" s="13">
        <v>413092.15277777798</v>
      </c>
      <c r="AI24" s="13">
        <v>434087.70422535198</v>
      </c>
      <c r="AJ24" s="13">
        <v>390776.86567164201</v>
      </c>
      <c r="AK24" s="13">
        <v>398351.22388059698</v>
      </c>
      <c r="AL24" s="13">
        <v>475825.47142857098</v>
      </c>
      <c r="AM24" s="13">
        <v>570245.5</v>
      </c>
      <c r="AN24" s="13">
        <v>558949.75</v>
      </c>
      <c r="AO24" s="13">
        <v>616924.61538461503</v>
      </c>
    </row>
    <row r="25" spans="1:41" ht="12.75" customHeight="1" x14ac:dyDescent="0.2">
      <c r="A25" s="2" t="s">
        <v>3</v>
      </c>
      <c r="B25" s="13">
        <v>29730.230158730159</v>
      </c>
      <c r="C25" s="13">
        <v>34955.122641509435</v>
      </c>
      <c r="D25" s="13">
        <v>41212.043956043955</v>
      </c>
      <c r="E25" s="13">
        <v>46493.313253012049</v>
      </c>
      <c r="F25" s="13">
        <v>41786.430232558138</v>
      </c>
      <c r="G25" s="13">
        <v>58464.811111111114</v>
      </c>
      <c r="H25" s="13">
        <v>56993.931818181816</v>
      </c>
      <c r="I25" s="13">
        <v>57565.673684210524</v>
      </c>
      <c r="J25" s="13">
        <v>66863.5</v>
      </c>
      <c r="K25" s="13">
        <v>67157.291666666672</v>
      </c>
      <c r="L25" s="13">
        <v>71024.132653061228</v>
      </c>
      <c r="M25" s="13">
        <v>103857.78947368421</v>
      </c>
      <c r="N25" s="13">
        <v>132269.98076923078</v>
      </c>
      <c r="O25" s="13">
        <v>147321.94505494501</v>
      </c>
      <c r="P25" s="13">
        <v>142327.53684210501</v>
      </c>
      <c r="Q25" s="13">
        <v>199317.04210526301</v>
      </c>
      <c r="R25" s="13">
        <v>263390.01098901097</v>
      </c>
      <c r="S25" s="13">
        <v>263730.48387096799</v>
      </c>
      <c r="T25" s="13">
        <v>198221.325842697</v>
      </c>
      <c r="U25" s="13">
        <v>168358.86046511601</v>
      </c>
      <c r="V25" s="13">
        <v>166480.623529412</v>
      </c>
      <c r="W25" s="13">
        <v>183994.48809523799</v>
      </c>
      <c r="X25" s="13">
        <v>246858.07407407399</v>
      </c>
      <c r="Y25" s="13">
        <v>268181.92499999999</v>
      </c>
      <c r="Z25" s="13">
        <v>265344.08860759501</v>
      </c>
      <c r="AA25" s="13">
        <v>301721.58974358998</v>
      </c>
      <c r="AB25" s="13">
        <v>301096.875</v>
      </c>
      <c r="AC25" s="13">
        <v>323394.88</v>
      </c>
      <c r="AD25" s="13">
        <v>295855.287671233</v>
      </c>
      <c r="AE25" s="13">
        <v>313533.89041095902</v>
      </c>
      <c r="AF25" s="13">
        <v>323964.12162162201</v>
      </c>
      <c r="AG25" s="13">
        <v>398211.35616438399</v>
      </c>
      <c r="AH25" s="13">
        <v>368546.93055555603</v>
      </c>
      <c r="AI25" s="13">
        <v>312791.64788732398</v>
      </c>
      <c r="AJ25" s="13">
        <v>324688.23880597</v>
      </c>
      <c r="AK25" s="13">
        <v>417815.49253731302</v>
      </c>
      <c r="AL25" s="13">
        <v>593505.19999999995</v>
      </c>
      <c r="AM25" s="13">
        <v>480248.21875</v>
      </c>
      <c r="AN25" s="13">
        <v>567932.640625</v>
      </c>
      <c r="AO25" s="13">
        <v>600789.63076923101</v>
      </c>
    </row>
    <row r="26" spans="1:41" ht="12.75" customHeight="1" x14ac:dyDescent="0.2">
      <c r="A26" s="2" t="s">
        <v>43</v>
      </c>
      <c r="B26" s="13">
        <v>0</v>
      </c>
      <c r="C26" s="13">
        <v>0</v>
      </c>
      <c r="D26" s="13">
        <v>0</v>
      </c>
      <c r="E26" s="13">
        <v>0</v>
      </c>
      <c r="F26" s="13">
        <v>0</v>
      </c>
      <c r="G26" s="13">
        <v>0</v>
      </c>
      <c r="H26" s="13">
        <v>0</v>
      </c>
      <c r="I26" s="13">
        <v>0</v>
      </c>
      <c r="J26" s="13">
        <v>0</v>
      </c>
      <c r="K26" s="13">
        <v>0</v>
      </c>
      <c r="L26" s="13">
        <v>0</v>
      </c>
      <c r="M26" s="13">
        <v>0</v>
      </c>
      <c r="N26" s="13">
        <v>0</v>
      </c>
      <c r="O26" s="13">
        <v>0</v>
      </c>
      <c r="P26" s="13">
        <v>0</v>
      </c>
      <c r="Q26" s="13">
        <v>0</v>
      </c>
      <c r="R26" s="13">
        <v>0</v>
      </c>
      <c r="S26" s="13">
        <v>0</v>
      </c>
      <c r="T26" s="13">
        <v>70192.089887640497</v>
      </c>
      <c r="U26" s="13">
        <v>88313.081395348796</v>
      </c>
      <c r="V26" s="13">
        <v>100048.21176470599</v>
      </c>
      <c r="W26" s="13">
        <v>81973.833333333299</v>
      </c>
      <c r="X26" s="13">
        <v>94258.407407407401</v>
      </c>
      <c r="Y26" s="13">
        <v>103632.7625</v>
      </c>
      <c r="Z26" s="13">
        <v>97592.126582278506</v>
      </c>
      <c r="AA26" s="13">
        <v>123470.820512821</v>
      </c>
      <c r="AB26" s="13">
        <v>146866.57500000001</v>
      </c>
      <c r="AC26" s="13">
        <v>115430.25333333301</v>
      </c>
      <c r="AD26" s="13">
        <v>103573.917808219</v>
      </c>
      <c r="AE26" s="13">
        <v>105305.246575342</v>
      </c>
      <c r="AF26" s="13">
        <v>119354</v>
      </c>
      <c r="AG26" s="13">
        <v>140593.05479452101</v>
      </c>
      <c r="AH26" s="13">
        <v>127814.819444444</v>
      </c>
      <c r="AI26" s="13">
        <v>147218.35211267599</v>
      </c>
      <c r="AJ26" s="13">
        <v>144651.77611940299</v>
      </c>
      <c r="AK26" s="13">
        <v>210337.82089552199</v>
      </c>
      <c r="AL26" s="13">
        <v>263953.57142857101</v>
      </c>
      <c r="AM26" s="13">
        <v>310781.796875</v>
      </c>
      <c r="AN26" s="13">
        <v>402579.890625</v>
      </c>
      <c r="AO26" s="13">
        <v>466337.03076923097</v>
      </c>
    </row>
    <row r="27" spans="1:41" ht="12.75" customHeight="1" x14ac:dyDescent="0.2">
      <c r="A27" s="2" t="s">
        <v>44</v>
      </c>
      <c r="B27" s="13">
        <v>678959.19841269846</v>
      </c>
      <c r="C27" s="13">
        <v>669782.6226415094</v>
      </c>
      <c r="D27" s="13">
        <v>868705.73626373627</v>
      </c>
      <c r="E27" s="13">
        <v>1188836.6987951808</v>
      </c>
      <c r="F27" s="13">
        <v>1196776</v>
      </c>
      <c r="G27" s="13">
        <v>1407008.6555555556</v>
      </c>
      <c r="H27" s="13">
        <v>1019764.3863636364</v>
      </c>
      <c r="I27" s="13">
        <v>1256204.4210526317</v>
      </c>
      <c r="J27" s="13">
        <v>1396255.6276595744</v>
      </c>
      <c r="K27" s="13">
        <v>1339022.96875</v>
      </c>
      <c r="L27" s="13">
        <v>1490933.9897959183</v>
      </c>
      <c r="M27" s="13">
        <v>2206803.8947368423</v>
      </c>
      <c r="N27" s="13">
        <v>2023925.0096153845</v>
      </c>
      <c r="O27" s="13">
        <v>2390551.67032967</v>
      </c>
      <c r="P27" s="13">
        <v>2669750.9684210499</v>
      </c>
      <c r="Q27" s="13">
        <v>3200368.93684211</v>
      </c>
      <c r="R27" s="13">
        <v>3663559.4505494498</v>
      </c>
      <c r="S27" s="13">
        <v>3728702.8602150502</v>
      </c>
      <c r="T27" s="13">
        <v>4359376.0674157301</v>
      </c>
      <c r="U27" s="13">
        <v>4818063.8953488404</v>
      </c>
      <c r="V27" s="13">
        <v>4644106.8470588196</v>
      </c>
      <c r="W27" s="13">
        <v>4271243.1309523797</v>
      </c>
      <c r="X27" s="13">
        <v>4336558.1604938302</v>
      </c>
      <c r="Y27" s="13">
        <v>4436080.9000000004</v>
      </c>
      <c r="Z27" s="13">
        <v>4634964</v>
      </c>
      <c r="AA27" s="13">
        <v>4012581</v>
      </c>
      <c r="AB27" s="13">
        <v>4219244</v>
      </c>
      <c r="AC27" s="13">
        <v>4604707</v>
      </c>
      <c r="AD27" s="13">
        <v>4378847</v>
      </c>
      <c r="AE27" s="13">
        <v>4808376</v>
      </c>
      <c r="AF27" s="13">
        <v>5077528</v>
      </c>
      <c r="AG27" s="13">
        <v>5311679</v>
      </c>
      <c r="AH27" s="13">
        <v>5583400</v>
      </c>
      <c r="AI27" s="13">
        <v>5647407</v>
      </c>
      <c r="AJ27" s="13">
        <v>5159577</v>
      </c>
      <c r="AK27" s="13">
        <v>6030580</v>
      </c>
      <c r="AL27" s="13">
        <v>6786739</v>
      </c>
      <c r="AM27" s="13">
        <v>7151670</v>
      </c>
      <c r="AN27" s="13">
        <v>7593472</v>
      </c>
      <c r="AO27" s="13">
        <v>7585000</v>
      </c>
    </row>
    <row r="28" spans="1:41" ht="12.75" customHeight="1" x14ac:dyDescent="0.2">
      <c r="A28" s="2" t="s">
        <v>45</v>
      </c>
      <c r="B28" s="13">
        <v>0</v>
      </c>
      <c r="C28" s="13">
        <v>0</v>
      </c>
      <c r="D28" s="13">
        <v>0</v>
      </c>
      <c r="E28" s="13">
        <v>0</v>
      </c>
      <c r="F28" s="13">
        <v>0</v>
      </c>
      <c r="G28" s="13">
        <v>0</v>
      </c>
      <c r="H28" s="13">
        <v>0</v>
      </c>
      <c r="I28" s="13">
        <v>0</v>
      </c>
      <c r="J28" s="13">
        <v>0</v>
      </c>
      <c r="K28" s="13">
        <v>0</v>
      </c>
      <c r="L28" s="13">
        <v>0</v>
      </c>
      <c r="M28" s="13">
        <v>0</v>
      </c>
      <c r="N28" s="13">
        <v>0</v>
      </c>
      <c r="O28" s="13">
        <v>0</v>
      </c>
      <c r="P28" s="13">
        <v>0</v>
      </c>
      <c r="Q28" s="13">
        <v>0</v>
      </c>
      <c r="R28" s="13">
        <v>0</v>
      </c>
      <c r="S28" s="13">
        <v>178954.96774193499</v>
      </c>
      <c r="T28" s="13">
        <v>335859.28089887602</v>
      </c>
      <c r="U28" s="13">
        <v>429901.837209302</v>
      </c>
      <c r="V28" s="13">
        <v>445228.2</v>
      </c>
      <c r="W28" s="13">
        <v>42483.75</v>
      </c>
      <c r="X28" s="13">
        <v>44481.419753086397</v>
      </c>
      <c r="Y28" s="13">
        <v>1438515.375</v>
      </c>
      <c r="Z28" s="13">
        <v>1531645</v>
      </c>
      <c r="AA28" s="13">
        <v>1592681</v>
      </c>
      <c r="AB28" s="13">
        <v>1461671</v>
      </c>
      <c r="AC28" s="13">
        <v>1620176</v>
      </c>
      <c r="AD28" s="13">
        <v>1811682</v>
      </c>
      <c r="AE28" s="13">
        <v>1755793</v>
      </c>
      <c r="AF28" s="13">
        <v>2075402</v>
      </c>
      <c r="AG28" s="13">
        <v>2101506</v>
      </c>
      <c r="AH28" s="13">
        <v>2077108</v>
      </c>
      <c r="AI28" s="13">
        <v>2712104</v>
      </c>
      <c r="AJ28" s="13">
        <v>3367585</v>
      </c>
      <c r="AK28" s="13">
        <v>3527291</v>
      </c>
      <c r="AL28" s="13">
        <v>3679549</v>
      </c>
      <c r="AM28" s="13">
        <v>4560797</v>
      </c>
      <c r="AN28" s="13">
        <v>4903209</v>
      </c>
      <c r="AO28" s="13">
        <v>4622663</v>
      </c>
    </row>
    <row r="29" spans="1:41" ht="12.75" customHeight="1" x14ac:dyDescent="0.2">
      <c r="A29" s="2" t="s">
        <v>0</v>
      </c>
      <c r="B29" s="13">
        <v>1246520.2222222222</v>
      </c>
      <c r="C29" s="13">
        <v>926520.86792452831</v>
      </c>
      <c r="D29" s="13">
        <v>938796.35164835164</v>
      </c>
      <c r="E29" s="13">
        <v>986155.40963855421</v>
      </c>
      <c r="F29" s="13">
        <v>1202401.5232558139</v>
      </c>
      <c r="G29" s="13">
        <v>1333419.3333333333</v>
      </c>
      <c r="H29" s="13">
        <v>1307039.875</v>
      </c>
      <c r="I29" s="13">
        <v>1302785.4210526317</v>
      </c>
      <c r="J29" s="13">
        <v>1548631.0425531915</v>
      </c>
      <c r="K29" s="13">
        <v>1293600.09375</v>
      </c>
      <c r="L29" s="13">
        <v>1235181.9897959183</v>
      </c>
      <c r="M29" s="13">
        <v>1549157.452631579</v>
      </c>
      <c r="N29" s="13">
        <v>1537577.8461538462</v>
      </c>
      <c r="O29" s="13">
        <v>1405760.5934065899</v>
      </c>
      <c r="P29" s="13">
        <v>1697061.81052632</v>
      </c>
      <c r="Q29" s="13">
        <v>2873419.8736842098</v>
      </c>
      <c r="R29" s="13">
        <v>3086218.5164835202</v>
      </c>
      <c r="S29" s="13">
        <v>2637705.6559139802</v>
      </c>
      <c r="T29" s="13">
        <v>2955397.2134831501</v>
      </c>
      <c r="U29" s="13">
        <v>4011137.2325581401</v>
      </c>
      <c r="V29" s="13">
        <v>4410596.0117647098</v>
      </c>
      <c r="W29" s="13">
        <v>3821822.0595238102</v>
      </c>
      <c r="X29" s="13">
        <v>4820923.7283950597</v>
      </c>
      <c r="Y29" s="13">
        <v>5221204.0625</v>
      </c>
      <c r="Z29" s="13">
        <v>4052704.4303797502</v>
      </c>
      <c r="AA29" s="13">
        <v>4706211.9871794898</v>
      </c>
      <c r="AB29" s="13">
        <v>4633111.7374999998</v>
      </c>
      <c r="AC29" s="13">
        <v>5146811.8933333298</v>
      </c>
      <c r="AD29" s="13">
        <v>4818102.9315068498</v>
      </c>
      <c r="AE29" s="13">
        <v>5069862.1917808196</v>
      </c>
      <c r="AF29" s="13">
        <v>4700572.31081081</v>
      </c>
      <c r="AG29" s="13">
        <v>3374812.38356164</v>
      </c>
      <c r="AH29" s="13">
        <v>4828284.7222222202</v>
      </c>
      <c r="AI29" s="13">
        <v>6655764.1126760598</v>
      </c>
      <c r="AJ29" s="13">
        <v>5799855.98507463</v>
      </c>
      <c r="AK29" s="13">
        <v>5211757.0746268705</v>
      </c>
      <c r="AL29" s="13">
        <v>7069020.7571428604</v>
      </c>
      <c r="AM29" s="13">
        <v>12297965.6875</v>
      </c>
      <c r="AN29" s="13">
        <v>12262161.28125</v>
      </c>
      <c r="AO29" s="13">
        <v>11638493.461538499</v>
      </c>
    </row>
    <row r="30" spans="1:41" ht="12.75" customHeight="1" x14ac:dyDescent="0.2">
      <c r="A30" s="2" t="s">
        <v>2</v>
      </c>
      <c r="B30" s="13">
        <v>33566.563492063491</v>
      </c>
      <c r="C30" s="13">
        <v>26271.745283018867</v>
      </c>
      <c r="D30" s="13">
        <v>54123.010989010989</v>
      </c>
      <c r="E30" s="13">
        <v>68785.506024096379</v>
      </c>
      <c r="F30" s="13">
        <v>76850.790697674413</v>
      </c>
      <c r="G30" s="13">
        <v>87024.277777777781</v>
      </c>
      <c r="H30" s="13">
        <v>113183.14772727272</v>
      </c>
      <c r="I30" s="13">
        <v>123030.47368421052</v>
      </c>
      <c r="J30" s="13">
        <v>79271.585106382976</v>
      </c>
      <c r="K30" s="13">
        <v>70954.260416666672</v>
      </c>
      <c r="L30" s="13">
        <v>57299.806122448979</v>
      </c>
      <c r="M30" s="13">
        <v>95908.68421052632</v>
      </c>
      <c r="N30" s="13">
        <v>52313.759615384617</v>
      </c>
      <c r="O30" s="13">
        <v>91321.670329670305</v>
      </c>
      <c r="P30" s="13">
        <v>186557.64210526299</v>
      </c>
      <c r="Q30" s="13">
        <v>169970.46315789499</v>
      </c>
      <c r="R30" s="13">
        <v>132899.714285714</v>
      </c>
      <c r="S30" s="13">
        <v>165837.26881720399</v>
      </c>
      <c r="T30" s="13">
        <v>139759.168539326</v>
      </c>
      <c r="U30" s="13">
        <v>156250.81395348799</v>
      </c>
      <c r="V30" s="13">
        <v>124106.988235294</v>
      </c>
      <c r="W30" s="13">
        <v>100239.464285714</v>
      </c>
      <c r="X30" s="13">
        <v>196365.34567901201</v>
      </c>
      <c r="Y30" s="13">
        <v>127109.6125</v>
      </c>
      <c r="Z30" s="13">
        <v>128983.556962025</v>
      </c>
      <c r="AA30" s="13">
        <v>122434.42307692301</v>
      </c>
      <c r="AB30" s="13">
        <v>88878.274999999994</v>
      </c>
      <c r="AC30" s="13">
        <v>124205.02666666701</v>
      </c>
      <c r="AD30" s="13">
        <v>14950.616438356201</v>
      </c>
      <c r="AE30" s="13">
        <v>39320.917808219201</v>
      </c>
      <c r="AF30" s="13">
        <v>53465.337837837797</v>
      </c>
      <c r="AG30" s="13">
        <v>37588.3561643836</v>
      </c>
      <c r="AH30" s="13">
        <v>41499.361111111102</v>
      </c>
      <c r="AI30" s="13">
        <v>64090.563380281703</v>
      </c>
      <c r="AJ30" s="13">
        <v>42277.835820895503</v>
      </c>
      <c r="AK30" s="13">
        <v>49864</v>
      </c>
      <c r="AL30" s="13">
        <v>34005.685714285697</v>
      </c>
      <c r="AM30" s="13">
        <v>34943.234375</v>
      </c>
      <c r="AN30" s="13">
        <v>48940.125</v>
      </c>
      <c r="AO30" s="13">
        <v>53545.815384615402</v>
      </c>
    </row>
    <row r="31" spans="1:41" ht="12.75" customHeight="1" x14ac:dyDescent="0.2">
      <c r="A31" s="2" t="s">
        <v>5</v>
      </c>
      <c r="B31" s="13">
        <v>933692.38095238095</v>
      </c>
      <c r="C31" s="13">
        <v>931031.33018867928</v>
      </c>
      <c r="D31" s="13">
        <v>945479.12087912089</v>
      </c>
      <c r="E31" s="13">
        <v>1255561.9156626507</v>
      </c>
      <c r="F31" s="13">
        <v>1303639.8953488371</v>
      </c>
      <c r="G31" s="13">
        <v>1429566.3666666667</v>
      </c>
      <c r="H31" s="13">
        <v>1590978.8295454546</v>
      </c>
      <c r="I31" s="13">
        <v>1730769.8631578947</v>
      </c>
      <c r="J31" s="13">
        <v>1907526.5744680851</v>
      </c>
      <c r="K31" s="13">
        <v>2019785.5729166667</v>
      </c>
      <c r="L31" s="13">
        <v>2509965.5918367347</v>
      </c>
      <c r="M31" s="13">
        <v>3387926.6315789474</v>
      </c>
      <c r="N31" s="13">
        <v>2847068.9903846155</v>
      </c>
      <c r="O31" s="13">
        <v>3163067.8571428601</v>
      </c>
      <c r="P31" s="13">
        <v>2585467.9578947402</v>
      </c>
      <c r="Q31" s="13">
        <v>2689869.1473684199</v>
      </c>
      <c r="R31" s="13">
        <v>3171701.7802197798</v>
      </c>
      <c r="S31" s="13">
        <v>3331026.6021505399</v>
      </c>
      <c r="T31" s="13">
        <v>2654459.4157303399</v>
      </c>
      <c r="U31" s="13">
        <v>2348031.0116279102</v>
      </c>
      <c r="V31" s="13">
        <v>2456070.9411764699</v>
      </c>
      <c r="W31" s="13">
        <v>2483928.3690476199</v>
      </c>
      <c r="X31" s="13">
        <v>3118072.7901234599</v>
      </c>
      <c r="Y31" s="13">
        <v>3227238.7749999999</v>
      </c>
      <c r="Z31" s="13">
        <v>3496523.9493670901</v>
      </c>
      <c r="AA31" s="13">
        <v>3728798.9358974402</v>
      </c>
      <c r="AB31" s="13">
        <v>4050804.9375</v>
      </c>
      <c r="AC31" s="13">
        <v>3697923.09333333</v>
      </c>
      <c r="AD31" s="13">
        <v>3493284.8630137001</v>
      </c>
      <c r="AE31" s="13">
        <v>3630423.35616438</v>
      </c>
      <c r="AF31" s="13">
        <v>4278201.2297297297</v>
      </c>
      <c r="AG31" s="13">
        <v>4401980.8767123297</v>
      </c>
      <c r="AH31" s="13">
        <v>4260616.6805555597</v>
      </c>
      <c r="AI31" s="13">
        <v>4802313.6619718298</v>
      </c>
      <c r="AJ31" s="13">
        <v>5306985.2089552199</v>
      </c>
      <c r="AK31" s="13">
        <v>5241811.6417910401</v>
      </c>
      <c r="AL31" s="13">
        <v>5043942.6857142895</v>
      </c>
      <c r="AM31" s="13">
        <v>5811476.171875</v>
      </c>
      <c r="AN31" s="13">
        <v>6759036.78125</v>
      </c>
      <c r="AO31" s="13">
        <v>7348580.9384615403</v>
      </c>
    </row>
    <row r="32" spans="1:41" ht="12.75" customHeight="1" x14ac:dyDescent="0.2">
      <c r="A32" s="2" t="s">
        <v>6</v>
      </c>
      <c r="B32" s="13">
        <v>676397.52380952379</v>
      </c>
      <c r="C32" s="13">
        <v>682733.14150943398</v>
      </c>
      <c r="D32" s="13">
        <v>606982.29670329671</v>
      </c>
      <c r="E32" s="13">
        <v>704021</v>
      </c>
      <c r="F32" s="13">
        <v>669103.1744186047</v>
      </c>
      <c r="G32" s="13">
        <v>710017.1333333333</v>
      </c>
      <c r="H32" s="13">
        <v>740056.53409090906</v>
      </c>
      <c r="I32" s="13">
        <v>786914.84210526315</v>
      </c>
      <c r="J32" s="13">
        <v>989614.20212765958</v>
      </c>
      <c r="K32" s="13">
        <v>961444.78125</v>
      </c>
      <c r="L32" s="13">
        <v>921831.79591836734</v>
      </c>
      <c r="M32" s="13">
        <v>1200347.3789473684</v>
      </c>
      <c r="N32" s="13">
        <v>1423762.9711538462</v>
      </c>
      <c r="O32" s="13">
        <v>1610857.5824175801</v>
      </c>
      <c r="P32" s="13">
        <v>1361970.9578947399</v>
      </c>
      <c r="Q32" s="13">
        <v>1593335.87368421</v>
      </c>
      <c r="R32" s="13">
        <v>2040227.4945054899</v>
      </c>
      <c r="S32" s="13">
        <v>1923653.10752688</v>
      </c>
      <c r="T32" s="13">
        <v>1689903.66292135</v>
      </c>
      <c r="U32" s="13">
        <v>1948804.75581395</v>
      </c>
      <c r="V32" s="13">
        <v>1913981.6117647099</v>
      </c>
      <c r="W32" s="13">
        <v>1589659.92857143</v>
      </c>
      <c r="X32" s="13">
        <v>1690657.1111111101</v>
      </c>
      <c r="Y32" s="13">
        <v>1793835.4624999999</v>
      </c>
      <c r="Z32" s="13">
        <v>1650306.46835443</v>
      </c>
      <c r="AA32" s="13">
        <v>1906719.24358974</v>
      </c>
      <c r="AB32" s="13">
        <v>1991636.65</v>
      </c>
      <c r="AC32" s="13">
        <v>1736805.6933333301</v>
      </c>
      <c r="AD32" s="13">
        <v>1605251.19178082</v>
      </c>
      <c r="AE32" s="13">
        <v>1562960.43835616</v>
      </c>
      <c r="AF32" s="13">
        <v>2108931.4324324299</v>
      </c>
      <c r="AG32" s="13">
        <v>2105630.61643836</v>
      </c>
      <c r="AH32" s="13">
        <v>2096362.8194444401</v>
      </c>
      <c r="AI32" s="13">
        <v>2102924.25352113</v>
      </c>
      <c r="AJ32" s="13">
        <v>2030753.14925373</v>
      </c>
      <c r="AK32" s="13">
        <v>2750520.0298507502</v>
      </c>
      <c r="AL32" s="13">
        <v>2717306.5857142899</v>
      </c>
      <c r="AM32" s="13">
        <v>3176270.3125</v>
      </c>
      <c r="AN32" s="13">
        <v>3891596</v>
      </c>
      <c r="AO32" s="13">
        <v>4331638.4000000004</v>
      </c>
    </row>
    <row r="33" spans="1:41" ht="12.75" customHeight="1" x14ac:dyDescent="0.2">
      <c r="A33" s="2" t="s">
        <v>4</v>
      </c>
      <c r="B33" s="13">
        <v>247382.88888888888</v>
      </c>
      <c r="C33" s="13">
        <v>308533.3113207547</v>
      </c>
      <c r="D33" s="13">
        <v>366013.80219780217</v>
      </c>
      <c r="E33" s="13">
        <v>386665.86746987951</v>
      </c>
      <c r="F33" s="13">
        <v>397666.41860465117</v>
      </c>
      <c r="G33" s="13">
        <v>415144.32222222222</v>
      </c>
      <c r="H33" s="13">
        <v>423805.09090909088</v>
      </c>
      <c r="I33" s="13">
        <v>414677.49473684211</v>
      </c>
      <c r="J33" s="13">
        <v>480178.44680851063</v>
      </c>
      <c r="K33" s="13">
        <v>496445.5625</v>
      </c>
      <c r="L33" s="13">
        <v>516060.97959183675</v>
      </c>
      <c r="M33" s="13">
        <v>478428.02105263161</v>
      </c>
      <c r="N33" s="13">
        <v>472340.76923076925</v>
      </c>
      <c r="O33" s="13">
        <v>444761.74725274701</v>
      </c>
      <c r="P33" s="13">
        <v>472760.08421052602</v>
      </c>
      <c r="Q33" s="13">
        <v>454117.32631578902</v>
      </c>
      <c r="R33" s="13">
        <v>478892.69230769202</v>
      </c>
      <c r="S33" s="13">
        <v>480841.58064516098</v>
      </c>
      <c r="T33" s="13">
        <v>525506.86516853899</v>
      </c>
      <c r="U33" s="13">
        <v>552686.95348837203</v>
      </c>
      <c r="V33" s="13">
        <v>546427.49411764694</v>
      </c>
      <c r="W33" s="13">
        <v>497156.80952380999</v>
      </c>
      <c r="X33" s="13">
        <v>503196.77777777798</v>
      </c>
      <c r="Y33" s="13">
        <v>551120.55000000005</v>
      </c>
      <c r="Z33" s="13">
        <v>554630.29113924003</v>
      </c>
      <c r="AA33" s="13">
        <v>605277.52564102598</v>
      </c>
      <c r="AB33" s="13">
        <v>609189.57499999995</v>
      </c>
      <c r="AC33" s="13">
        <v>672866.933333333</v>
      </c>
      <c r="AD33" s="13">
        <v>638692.42465753399</v>
      </c>
      <c r="AE33" s="13">
        <v>582419.09589041094</v>
      </c>
      <c r="AF33" s="13">
        <v>602608.5</v>
      </c>
      <c r="AG33" s="13">
        <v>610568.05479452095</v>
      </c>
      <c r="AH33" s="13">
        <v>603640.02777777798</v>
      </c>
      <c r="AI33" s="13">
        <v>632077.78873239399</v>
      </c>
      <c r="AJ33" s="13">
        <v>623447.74626865704</v>
      </c>
      <c r="AK33" s="13">
        <v>654946.34328358201</v>
      </c>
      <c r="AL33" s="13">
        <v>633862.31428571395</v>
      </c>
      <c r="AM33" s="13">
        <v>692537</v>
      </c>
      <c r="AN33" s="13">
        <v>751073.1875</v>
      </c>
      <c r="AO33" s="13">
        <v>826715.41538461496</v>
      </c>
    </row>
    <row r="34" spans="1:41" ht="12.75" customHeight="1" x14ac:dyDescent="0.2">
      <c r="A34" s="2" t="s">
        <v>83</v>
      </c>
      <c r="B34" s="13">
        <v>70181.325396825399</v>
      </c>
      <c r="C34" s="13">
        <v>87408.698113207545</v>
      </c>
      <c r="D34" s="13">
        <v>104615.4945054945</v>
      </c>
      <c r="E34" s="13">
        <v>128006.0843373494</v>
      </c>
      <c r="F34" s="13">
        <v>134930.97674418605</v>
      </c>
      <c r="G34" s="13">
        <v>147843.85555555555</v>
      </c>
      <c r="H34" s="13">
        <v>154366.02272727274</v>
      </c>
      <c r="I34" s="13">
        <v>152763.42105263157</v>
      </c>
      <c r="J34" s="13">
        <v>129182.53191489361</v>
      </c>
      <c r="K34" s="13">
        <v>298663.5</v>
      </c>
      <c r="L34" s="13">
        <v>119925.98979591837</v>
      </c>
      <c r="M34" s="13">
        <v>134227.7052631579</v>
      </c>
      <c r="N34" s="13">
        <v>102609.94230769231</v>
      </c>
      <c r="O34" s="13">
        <v>134279.57142857101</v>
      </c>
      <c r="P34" s="13">
        <v>148690.62105263199</v>
      </c>
      <c r="Q34" s="13">
        <v>265217.71578947402</v>
      </c>
      <c r="R34" s="13">
        <v>269290.197802198</v>
      </c>
      <c r="S34" s="13">
        <v>298493.79569892498</v>
      </c>
      <c r="T34" s="13">
        <v>303680.157303371</v>
      </c>
      <c r="U34" s="13">
        <v>359044.94186046498</v>
      </c>
      <c r="V34" s="13">
        <v>317839.2</v>
      </c>
      <c r="W34" s="13">
        <v>288626.38095238101</v>
      </c>
      <c r="X34" s="13">
        <v>351089.580246914</v>
      </c>
      <c r="Y34" s="13">
        <v>314581.75</v>
      </c>
      <c r="Z34" s="13">
        <v>322993.15189873398</v>
      </c>
      <c r="AA34" s="13">
        <v>350308.15384615399</v>
      </c>
      <c r="AB34" s="13">
        <v>316093.22499999998</v>
      </c>
      <c r="AC34" s="13">
        <v>359802.26666666701</v>
      </c>
      <c r="AD34" s="13">
        <v>371956.63013698597</v>
      </c>
      <c r="AE34" s="13">
        <v>361305.68493150698</v>
      </c>
      <c r="AF34" s="13">
        <v>320708.85135135101</v>
      </c>
      <c r="AG34" s="13">
        <v>308656.24657534203</v>
      </c>
      <c r="AH34" s="13">
        <v>343907.83333333302</v>
      </c>
      <c r="AI34" s="13">
        <v>313474.30985915498</v>
      </c>
      <c r="AJ34" s="13">
        <v>275831.805970149</v>
      </c>
      <c r="AK34" s="13">
        <v>329637.044776119</v>
      </c>
      <c r="AL34" s="13">
        <v>423075.57142857101</v>
      </c>
      <c r="AM34" s="13">
        <v>365992.03125</v>
      </c>
      <c r="AN34" s="13">
        <v>485463.46875</v>
      </c>
      <c r="AO34" s="13">
        <v>494746.13846153801</v>
      </c>
    </row>
    <row r="35" spans="1:41" ht="12.75" customHeight="1" x14ac:dyDescent="0.2">
      <c r="A35" s="2" t="s">
        <v>78</v>
      </c>
      <c r="B35" s="13">
        <v>278809.41269841272</v>
      </c>
      <c r="C35" s="13">
        <v>289345.21698113205</v>
      </c>
      <c r="D35" s="13">
        <v>417673.90109890111</v>
      </c>
      <c r="E35" s="13">
        <v>474111.8313253012</v>
      </c>
      <c r="F35" s="13">
        <v>573085.1744186047</v>
      </c>
      <c r="G35" s="13">
        <v>720873.54444444447</v>
      </c>
      <c r="H35" s="13">
        <v>657794.39772727271</v>
      </c>
      <c r="I35" s="13">
        <v>808229.04210526322</v>
      </c>
      <c r="J35" s="13">
        <v>746837.28723404254</v>
      </c>
      <c r="K35" s="13">
        <v>995218.77083333337</v>
      </c>
      <c r="L35" s="13">
        <v>1080129.0714285714</v>
      </c>
      <c r="M35" s="13">
        <v>1084609.0421052631</v>
      </c>
      <c r="N35" s="13">
        <v>1417447.3076923077</v>
      </c>
      <c r="O35" s="13">
        <v>1576321.6923076899</v>
      </c>
      <c r="P35" s="13">
        <v>1621839.5368421101</v>
      </c>
      <c r="Q35" s="13">
        <v>1665861.2736842099</v>
      </c>
      <c r="R35" s="13">
        <v>1989584.1428571399</v>
      </c>
      <c r="S35" s="13">
        <v>2317874.4516129</v>
      </c>
      <c r="T35" s="13">
        <v>2256736.5617977502</v>
      </c>
      <c r="U35" s="13">
        <v>2449517.81395349</v>
      </c>
      <c r="V35" s="13">
        <v>3044051.0705882399</v>
      </c>
      <c r="W35" s="13">
        <v>2638834.7142857099</v>
      </c>
      <c r="X35" s="13">
        <v>3074227.1358024701</v>
      </c>
      <c r="Y35" s="13">
        <v>2762981.8624999998</v>
      </c>
      <c r="Z35" s="13">
        <v>3006378.6075949399</v>
      </c>
      <c r="AA35" s="13">
        <v>3776509.91025641</v>
      </c>
      <c r="AB35" s="13">
        <v>3771029.2374999998</v>
      </c>
      <c r="AC35" s="13">
        <v>3854319.76</v>
      </c>
      <c r="AD35" s="13">
        <v>4132909.3972602701</v>
      </c>
      <c r="AE35" s="13">
        <v>4170604.4109589001</v>
      </c>
      <c r="AF35" s="13">
        <v>4144119.3648648602</v>
      </c>
      <c r="AG35" s="13">
        <v>4104346.1095890398</v>
      </c>
      <c r="AH35" s="13">
        <v>4496021.4722222202</v>
      </c>
      <c r="AI35" s="13">
        <v>4839425.0845070397</v>
      </c>
      <c r="AJ35" s="13">
        <v>5375516.3582089599</v>
      </c>
      <c r="AK35" s="13">
        <v>6090517.1044776104</v>
      </c>
      <c r="AL35" s="13">
        <v>6056903.0571428603</v>
      </c>
      <c r="AM35" s="13">
        <v>6197540.375</v>
      </c>
      <c r="AN35" s="13">
        <v>6855550.171875</v>
      </c>
      <c r="AO35" s="13">
        <v>8770154.7538461499</v>
      </c>
    </row>
    <row r="36" spans="1:41" ht="12.75" customHeight="1" x14ac:dyDescent="0.2">
      <c r="A36" s="11" t="s">
        <v>51</v>
      </c>
      <c r="B36" s="19">
        <f>SUM(B17:B35)</f>
        <v>6481101.9999999981</v>
      </c>
      <c r="C36" s="19">
        <f>SUM(C17:C35)</f>
        <v>6424952.3018867932</v>
      </c>
      <c r="D36" s="19">
        <f t="shared" ref="D36:Y36" si="0">SUM(D17:D35)</f>
        <v>7026659.0219780225</v>
      </c>
      <c r="E36" s="19">
        <f t="shared" si="0"/>
        <v>8788121.8674698789</v>
      </c>
      <c r="F36" s="19">
        <f t="shared" si="0"/>
        <v>9412934.1627906952</v>
      </c>
      <c r="G36" s="19">
        <f t="shared" si="0"/>
        <v>9979717.5666666646</v>
      </c>
      <c r="H36" s="19">
        <f t="shared" si="0"/>
        <v>10149988.102272728</v>
      </c>
      <c r="I36" s="19">
        <f t="shared" si="0"/>
        <v>10950236.021052632</v>
      </c>
      <c r="J36" s="19">
        <f t="shared" si="0"/>
        <v>12141125.936170213</v>
      </c>
      <c r="K36" s="19">
        <f t="shared" si="0"/>
        <v>12349367.833333334</v>
      </c>
      <c r="L36" s="19">
        <f t="shared" si="0"/>
        <v>13571898.142857142</v>
      </c>
      <c r="M36" s="19">
        <f t="shared" si="0"/>
        <v>17583200.62105263</v>
      </c>
      <c r="N36" s="19">
        <f t="shared" si="0"/>
        <v>17801764.826923076</v>
      </c>
      <c r="O36" s="19">
        <f t="shared" si="0"/>
        <v>19112463.307692297</v>
      </c>
      <c r="P36" s="19">
        <f t="shared" si="0"/>
        <v>18353930.705263179</v>
      </c>
      <c r="Q36" s="19">
        <f t="shared" si="0"/>
        <v>21343820.400000002</v>
      </c>
      <c r="R36" s="19">
        <f t="shared" si="0"/>
        <v>26653732.604395598</v>
      </c>
      <c r="S36" s="19">
        <f t="shared" si="0"/>
        <v>26547110.129032262</v>
      </c>
      <c r="T36" s="19">
        <f t="shared" si="0"/>
        <v>24565505.325842705</v>
      </c>
      <c r="U36" s="19">
        <f t="shared" si="0"/>
        <v>28571156.069767438</v>
      </c>
      <c r="V36" s="19">
        <f t="shared" si="0"/>
        <v>30595386.235294115</v>
      </c>
      <c r="W36" s="19">
        <f t="shared" si="0"/>
        <v>26439674.190476187</v>
      </c>
      <c r="X36" s="19">
        <f t="shared" si="0"/>
        <v>30721358.407407399</v>
      </c>
      <c r="Y36" s="19">
        <f t="shared" si="0"/>
        <v>33357636.712500002</v>
      </c>
      <c r="Z36" s="19">
        <f t="shared" ref="Z36:AE36" si="1">SUM(Z17:Z35)</f>
        <v>32658334.518987395</v>
      </c>
      <c r="AA36" s="19">
        <f t="shared" si="1"/>
        <v>36761276.064102516</v>
      </c>
      <c r="AB36" s="19">
        <f t="shared" si="1"/>
        <v>39820566.725000001</v>
      </c>
      <c r="AC36" s="19">
        <f t="shared" si="1"/>
        <v>36865635.666666627</v>
      </c>
      <c r="AD36" s="19">
        <f t="shared" si="1"/>
        <v>34703154.273972556</v>
      </c>
      <c r="AE36" s="19">
        <f t="shared" si="1"/>
        <v>36262143.369862974</v>
      </c>
      <c r="AF36" s="19">
        <f t="shared" ref="AF36:AG36" si="2">SUM(AF17:AF35)</f>
        <v>39116216.64864862</v>
      </c>
      <c r="AG36" s="19">
        <f t="shared" si="2"/>
        <v>41165360.602739722</v>
      </c>
      <c r="AH36" s="19">
        <f t="shared" ref="AH36:AI36" si="3">SUM(AH17:AH35)</f>
        <v>41339842.263888896</v>
      </c>
      <c r="AI36" s="19">
        <f t="shared" si="3"/>
        <v>47009265.366197161</v>
      </c>
      <c r="AJ36" s="19">
        <f t="shared" ref="AJ36:AK36" si="4">SUM(AJ17:AJ35)</f>
        <v>47753717.223880596</v>
      </c>
      <c r="AK36" s="19">
        <f t="shared" si="4"/>
        <v>54623707.671641752</v>
      </c>
      <c r="AL36" s="19">
        <f t="shared" ref="AL36:AO36" si="5">SUM(AL17:AL35)</f>
        <v>57043451.857142821</v>
      </c>
      <c r="AM36" s="19">
        <f t="shared" si="5"/>
        <v>68694374.859375</v>
      </c>
      <c r="AN36" s="19">
        <f t="shared" si="5"/>
        <v>75330519.34375</v>
      </c>
      <c r="AO36" s="19">
        <f t="shared" si="5"/>
        <v>81632859.923076987</v>
      </c>
    </row>
    <row r="37" spans="1:41" ht="11.25" customHeight="1" x14ac:dyDescent="0.2">
      <c r="N37" s="13"/>
      <c r="O37" s="13"/>
      <c r="P37" s="13"/>
      <c r="Q37" s="13"/>
      <c r="R37" s="13"/>
      <c r="S37" s="13"/>
      <c r="T37" s="13"/>
      <c r="U37" s="13"/>
      <c r="V37" s="13"/>
      <c r="W37" s="13"/>
      <c r="X37" s="13"/>
      <c r="Y37" s="13"/>
      <c r="Z37" s="13"/>
      <c r="AA37" s="13"/>
      <c r="AN37" s="2" t="s">
        <v>76</v>
      </c>
    </row>
    <row r="38" spans="1:41" ht="12.75" customHeight="1" x14ac:dyDescent="0.2">
      <c r="A38" s="11" t="s">
        <v>25</v>
      </c>
      <c r="B38" s="12">
        <f>B14-B36</f>
        <v>103471.26190476399</v>
      </c>
      <c r="C38" s="12">
        <f>C14-C36</f>
        <v>509986.67924528196</v>
      </c>
      <c r="D38" s="12">
        <f t="shared" ref="D38:Z38" si="6">D14-D36</f>
        <v>344381.58241758216</v>
      </c>
      <c r="E38" s="12">
        <f t="shared" si="6"/>
        <v>961655.22891566344</v>
      </c>
      <c r="F38" s="12">
        <f t="shared" si="6"/>
        <v>1209306.7558139563</v>
      </c>
      <c r="G38" s="12">
        <f t="shared" si="6"/>
        <v>227391.20000000298</v>
      </c>
      <c r="H38" s="12">
        <f t="shared" si="6"/>
        <v>1348956.2499999981</v>
      </c>
      <c r="I38" s="12">
        <f t="shared" si="6"/>
        <v>1360314.1052631568</v>
      </c>
      <c r="J38" s="12">
        <f t="shared" si="6"/>
        <v>1603235.6914893612</v>
      </c>
      <c r="K38" s="12">
        <f t="shared" si="6"/>
        <v>1409676.322916666</v>
      </c>
      <c r="L38" s="12">
        <f t="shared" si="6"/>
        <v>2382920.9693877567</v>
      </c>
      <c r="M38" s="12">
        <f t="shared" si="6"/>
        <v>4774432.1473684236</v>
      </c>
      <c r="N38" s="12">
        <f t="shared" si="6"/>
        <v>5370015.182692308</v>
      </c>
      <c r="O38" s="12">
        <f t="shared" si="6"/>
        <v>4739034.6923077032</v>
      </c>
      <c r="P38" s="12">
        <f t="shared" si="6"/>
        <v>4168565.2947368212</v>
      </c>
      <c r="Q38" s="12">
        <f t="shared" si="6"/>
        <v>3435241.5999999978</v>
      </c>
      <c r="R38" s="12">
        <f t="shared" si="6"/>
        <v>9955052.3956044018</v>
      </c>
      <c r="S38" s="12">
        <f t="shared" si="6"/>
        <v>9182867.8709677383</v>
      </c>
      <c r="T38" s="12">
        <f t="shared" si="6"/>
        <v>4222046.6741572954</v>
      </c>
      <c r="U38" s="12">
        <f t="shared" si="6"/>
        <v>7457991.9302325621</v>
      </c>
      <c r="V38" s="12">
        <f t="shared" si="6"/>
        <v>10686624.764705885</v>
      </c>
      <c r="W38" s="12">
        <f t="shared" si="6"/>
        <v>7658040.8095238134</v>
      </c>
      <c r="X38" s="12">
        <f t="shared" si="6"/>
        <v>8388517.0246913768</v>
      </c>
      <c r="Y38" s="12">
        <f t="shared" si="6"/>
        <v>9791481.2624999993</v>
      </c>
      <c r="Z38" s="12">
        <f t="shared" si="6"/>
        <v>8638958.4936708063</v>
      </c>
      <c r="AA38" s="12">
        <f t="shared" ref="AA38:AC38" si="7">AA14-AA36</f>
        <v>14141120.269230783</v>
      </c>
      <c r="AB38" s="12">
        <f t="shared" si="7"/>
        <v>21399188.324999996</v>
      </c>
      <c r="AC38" s="12">
        <f t="shared" si="7"/>
        <v>11846159.52000007</v>
      </c>
      <c r="AD38" s="12">
        <f t="shared" ref="AD38:AE38" si="8">AD14-AD36</f>
        <v>8482604.1369863451</v>
      </c>
      <c r="AE38" s="12">
        <f t="shared" si="8"/>
        <v>8177220.3013699278</v>
      </c>
      <c r="AF38" s="12">
        <f t="shared" ref="AF38:AG38" si="9">AF14-AF36</f>
        <v>10817369.878378384</v>
      </c>
      <c r="AG38" s="12">
        <f t="shared" si="9"/>
        <v>17442921.506849281</v>
      </c>
      <c r="AH38" s="12">
        <f t="shared" ref="AH38:AI38" si="10">AH14-AH36</f>
        <v>12564175.819444403</v>
      </c>
      <c r="AI38" s="12">
        <f t="shared" si="10"/>
        <v>17193073.112676039</v>
      </c>
      <c r="AJ38" s="12">
        <f t="shared" ref="AJ38:AK38" si="11">AJ14-AJ36</f>
        <v>15106857.597014904</v>
      </c>
      <c r="AK38" s="12">
        <f t="shared" si="11"/>
        <v>24116763.940298542</v>
      </c>
      <c r="AL38" s="12">
        <f t="shared" ref="AL38:AO38" si="12">AL14-AL36</f>
        <v>21556953.585714281</v>
      </c>
      <c r="AM38" s="12">
        <f t="shared" si="12"/>
        <v>22466390.140625</v>
      </c>
      <c r="AN38" s="12">
        <f t="shared" si="12"/>
        <v>29717333.359375</v>
      </c>
      <c r="AO38" s="12">
        <f t="shared" si="12"/>
        <v>39313863.323077008</v>
      </c>
    </row>
    <row r="39" spans="1:41" x14ac:dyDescent="0.2">
      <c r="N39" s="78"/>
      <c r="O39" s="78"/>
      <c r="P39" s="78"/>
      <c r="Q39" s="78"/>
      <c r="R39" s="78"/>
      <c r="S39" s="78"/>
      <c r="T39" s="78"/>
      <c r="U39" s="78"/>
      <c r="V39" s="78"/>
      <c r="W39" s="78"/>
      <c r="X39" s="78"/>
      <c r="Y39" s="78"/>
      <c r="Z39" s="78"/>
      <c r="AA39" s="78"/>
      <c r="AN39" s="2" t="s">
        <v>76</v>
      </c>
    </row>
    <row r="40" spans="1:41" ht="12.75" customHeight="1" x14ac:dyDescent="0.2">
      <c r="A40" s="2" t="s">
        <v>53</v>
      </c>
      <c r="B40" s="13">
        <v>0</v>
      </c>
      <c r="C40" s="13">
        <v>0</v>
      </c>
      <c r="D40" s="13">
        <v>0</v>
      </c>
      <c r="E40" s="13">
        <v>165636.4578313253</v>
      </c>
      <c r="F40" s="13">
        <v>107752.60465116279</v>
      </c>
      <c r="G40" s="13">
        <v>174184.08888888889</v>
      </c>
      <c r="H40" s="13">
        <v>91100.852272727279</v>
      </c>
      <c r="I40" s="13">
        <v>145076.32631578948</v>
      </c>
      <c r="J40" s="13">
        <v>140784.80851063831</v>
      </c>
      <c r="K40" s="13">
        <v>100597.70833333333</v>
      </c>
      <c r="L40" s="13">
        <v>67163.867346938772</v>
      </c>
      <c r="M40" s="13">
        <v>139127.62105263158</v>
      </c>
      <c r="N40" s="13">
        <v>23452.35576923077</v>
      </c>
      <c r="O40" s="13"/>
      <c r="P40" s="13"/>
      <c r="Q40" s="13"/>
      <c r="R40" s="13"/>
      <c r="S40" s="13"/>
      <c r="T40" s="13"/>
      <c r="U40" s="13"/>
      <c r="V40" s="13"/>
      <c r="W40" s="13"/>
      <c r="X40" s="13"/>
      <c r="Y40" s="13"/>
      <c r="Z40" s="13"/>
      <c r="AA40" s="13"/>
      <c r="AN40" s="2" t="s">
        <v>76</v>
      </c>
    </row>
    <row r="41" spans="1:41" ht="12.75" customHeight="1" x14ac:dyDescent="0.2">
      <c r="A41" s="2" t="s">
        <v>79</v>
      </c>
      <c r="B41" s="13">
        <v>127025.12698412698</v>
      </c>
      <c r="C41" s="13">
        <v>114502.96226415095</v>
      </c>
      <c r="D41" s="13">
        <v>172073.50549450549</v>
      </c>
      <c r="E41" s="13">
        <v>151505.96385542169</v>
      </c>
      <c r="F41" s="13">
        <v>152372.83720930232</v>
      </c>
      <c r="G41" s="13">
        <v>81099.333333333328</v>
      </c>
      <c r="H41" s="13">
        <v>104907.26136363637</v>
      </c>
      <c r="I41" s="13">
        <v>119491.55789473685</v>
      </c>
      <c r="J41" s="13">
        <v>82342.723404255317</v>
      </c>
      <c r="K41" s="13">
        <v>106303.15625</v>
      </c>
      <c r="L41" s="13">
        <v>156194.96938775509</v>
      </c>
      <c r="M41" s="13">
        <v>345586.94736842107</v>
      </c>
      <c r="N41" s="13">
        <v>226809.625</v>
      </c>
      <c r="O41" s="13">
        <v>664658.69230769202</v>
      </c>
      <c r="P41" s="13">
        <v>692994.62105263199</v>
      </c>
      <c r="Q41" s="13">
        <v>706299.64210526296</v>
      </c>
      <c r="R41" s="13">
        <v>1381603.2417582399</v>
      </c>
      <c r="S41" s="13">
        <v>1498463.3655914001</v>
      </c>
      <c r="T41" s="13">
        <v>803272.91011236003</v>
      </c>
      <c r="U41" s="13">
        <v>1043839.47674419</v>
      </c>
      <c r="V41" s="13">
        <v>809222.11764705903</v>
      </c>
      <c r="W41" s="13">
        <v>1575727.98809524</v>
      </c>
      <c r="X41" s="13">
        <v>3533903.8641975299</v>
      </c>
      <c r="Y41" s="13">
        <v>2702024.1625000001</v>
      </c>
      <c r="Z41" s="13">
        <v>3451024</v>
      </c>
      <c r="AA41" s="13">
        <v>1884982</v>
      </c>
      <c r="AB41" s="13">
        <v>2058794</v>
      </c>
      <c r="AC41" s="13">
        <v>2203467</v>
      </c>
      <c r="AD41" s="13">
        <v>1100291</v>
      </c>
      <c r="AE41" s="13">
        <v>2189072</v>
      </c>
      <c r="AF41" s="13">
        <v>1792342</v>
      </c>
      <c r="AG41" s="13">
        <v>2513904</v>
      </c>
      <c r="AH41" s="13">
        <v>3112924</v>
      </c>
      <c r="AI41" s="13">
        <v>2233395</v>
      </c>
      <c r="AJ41" s="13">
        <v>2924485</v>
      </c>
      <c r="AK41" s="13">
        <v>3089341</v>
      </c>
      <c r="AL41" s="13">
        <v>2835413</v>
      </c>
      <c r="AM41" s="13">
        <v>3805633</v>
      </c>
      <c r="AN41" s="13">
        <v>6076643</v>
      </c>
      <c r="AO41" s="13">
        <v>7665312</v>
      </c>
    </row>
    <row r="42" spans="1:41" ht="12.75" customHeight="1" x14ac:dyDescent="0.2">
      <c r="A42" s="2" t="s">
        <v>80</v>
      </c>
      <c r="B42" s="13">
        <v>843631.46825396828</v>
      </c>
      <c r="C42" s="13">
        <v>1033317.6226415094</v>
      </c>
      <c r="D42" s="13">
        <v>1343588.0439560439</v>
      </c>
      <c r="E42" s="13">
        <v>1638711.2048192772</v>
      </c>
      <c r="F42" s="13">
        <v>1738849.8604651163</v>
      </c>
      <c r="G42" s="13">
        <v>1855350.3666666667</v>
      </c>
      <c r="H42" s="13">
        <v>1825490.3409090908</v>
      </c>
      <c r="I42" s="13">
        <v>2032423.3052631579</v>
      </c>
      <c r="J42" s="13">
        <v>1617784.5319148935</v>
      </c>
      <c r="K42" s="13">
        <v>1187099.8958333333</v>
      </c>
      <c r="L42" s="13">
        <v>1198193.163265306</v>
      </c>
      <c r="M42" s="13">
        <v>1233549.6842105263</v>
      </c>
      <c r="N42" s="13">
        <v>1026477.5769230769</v>
      </c>
      <c r="O42" s="13">
        <v>1535428.1868131901</v>
      </c>
      <c r="P42" s="13">
        <v>2331519.2947368398</v>
      </c>
      <c r="Q42" s="13">
        <v>2854264.0842105299</v>
      </c>
      <c r="R42" s="13">
        <v>3532928.8021978</v>
      </c>
      <c r="S42" s="13">
        <v>4001394.67741935</v>
      </c>
      <c r="T42" s="13">
        <v>3622115</v>
      </c>
      <c r="U42" s="13">
        <v>2525311.7441860498</v>
      </c>
      <c r="V42" s="13">
        <v>2291190.2352941199</v>
      </c>
      <c r="W42" s="13">
        <v>2750080.5595238102</v>
      </c>
      <c r="X42" s="13">
        <v>3782434.2839506199</v>
      </c>
      <c r="Y42" s="13">
        <v>8459500.7125000004</v>
      </c>
      <c r="Z42" s="13">
        <v>4202383</v>
      </c>
      <c r="AA42" s="13">
        <v>3650548</v>
      </c>
      <c r="AB42" s="13">
        <v>4908654</v>
      </c>
      <c r="AC42" s="13">
        <v>4757883</v>
      </c>
      <c r="AD42" s="13">
        <v>4562608</v>
      </c>
      <c r="AE42" s="13">
        <v>5208247</v>
      </c>
      <c r="AF42" s="13">
        <v>5749843</v>
      </c>
      <c r="AG42" s="13">
        <v>4036945</v>
      </c>
      <c r="AH42" s="13">
        <v>6174047</v>
      </c>
      <c r="AI42" s="13">
        <v>5348125</v>
      </c>
      <c r="AJ42" s="13">
        <v>4706449</v>
      </c>
      <c r="AK42" s="13">
        <v>5579714</v>
      </c>
      <c r="AL42" s="13">
        <v>4608832</v>
      </c>
      <c r="AM42" s="13">
        <v>6983990</v>
      </c>
      <c r="AN42" s="13">
        <v>8608178</v>
      </c>
      <c r="AO42" s="13">
        <v>11094735</v>
      </c>
    </row>
    <row r="43" spans="1:41" ht="12.75" customHeight="1" x14ac:dyDescent="0.2">
      <c r="A43" s="11" t="s">
        <v>7</v>
      </c>
      <c r="B43" s="19">
        <f>B40+B41-B42</f>
        <v>-716606.3412698413</v>
      </c>
      <c r="C43" s="19">
        <f>C40+C41-C42</f>
        <v>-918814.66037735844</v>
      </c>
      <c r="D43" s="19">
        <f t="shared" ref="D43:X43" si="13">D40+D41-D42</f>
        <v>-1171514.5384615385</v>
      </c>
      <c r="E43" s="19">
        <f t="shared" si="13"/>
        <v>-1321568.7831325303</v>
      </c>
      <c r="F43" s="19">
        <f t="shared" si="13"/>
        <v>-1478724.4186046512</v>
      </c>
      <c r="G43" s="19">
        <f t="shared" si="13"/>
        <v>-1600066.9444444445</v>
      </c>
      <c r="H43" s="19">
        <f t="shared" si="13"/>
        <v>-1629482.2272727271</v>
      </c>
      <c r="I43" s="19">
        <f t="shared" si="13"/>
        <v>-1767855.4210526315</v>
      </c>
      <c r="J43" s="19">
        <f t="shared" si="13"/>
        <v>-1394657</v>
      </c>
      <c r="K43" s="19">
        <f t="shared" si="13"/>
        <v>-980199.03125</v>
      </c>
      <c r="L43" s="19">
        <f t="shared" si="13"/>
        <v>-974834.32653061219</v>
      </c>
      <c r="M43" s="19">
        <f t="shared" si="13"/>
        <v>-748835.11578947364</v>
      </c>
      <c r="N43" s="19">
        <f t="shared" si="13"/>
        <v>-776215.59615384613</v>
      </c>
      <c r="O43" s="19">
        <f t="shared" si="13"/>
        <v>-870769.49450549809</v>
      </c>
      <c r="P43" s="19">
        <f t="shared" si="13"/>
        <v>-1638524.6736842077</v>
      </c>
      <c r="Q43" s="19">
        <f t="shared" si="13"/>
        <v>-2147964.4421052672</v>
      </c>
      <c r="R43" s="19">
        <f t="shared" si="13"/>
        <v>-2151325.5604395601</v>
      </c>
      <c r="S43" s="19">
        <f t="shared" si="13"/>
        <v>-2502931.3118279502</v>
      </c>
      <c r="T43" s="19">
        <f t="shared" si="13"/>
        <v>-2818842.08988764</v>
      </c>
      <c r="U43" s="19">
        <f t="shared" si="13"/>
        <v>-1481472.2674418599</v>
      </c>
      <c r="V43" s="19">
        <f t="shared" si="13"/>
        <v>-1481968.1176470609</v>
      </c>
      <c r="W43" s="19">
        <f t="shared" si="13"/>
        <v>-1174352.5714285702</v>
      </c>
      <c r="X43" s="19">
        <f t="shared" si="13"/>
        <v>-248530.41975309001</v>
      </c>
      <c r="Y43" s="19">
        <f t="shared" ref="Y43:AD43" si="14">Y40+Y41-Y42</f>
        <v>-5757476.5500000007</v>
      </c>
      <c r="Z43" s="19">
        <f t="shared" si="14"/>
        <v>-751359</v>
      </c>
      <c r="AA43" s="19">
        <f t="shared" si="14"/>
        <v>-1765566</v>
      </c>
      <c r="AB43" s="19">
        <f t="shared" si="14"/>
        <v>-2849860</v>
      </c>
      <c r="AC43" s="19">
        <f t="shared" si="14"/>
        <v>-2554416</v>
      </c>
      <c r="AD43" s="19">
        <f t="shared" si="14"/>
        <v>-3462317</v>
      </c>
      <c r="AE43" s="19">
        <f t="shared" ref="AE43:AF43" si="15">AE40+AE41-AE42</f>
        <v>-3019175</v>
      </c>
      <c r="AF43" s="19">
        <f t="shared" si="15"/>
        <v>-3957501</v>
      </c>
      <c r="AG43" s="19">
        <f t="shared" ref="AG43:AH43" si="16">AG40+AG41-AG42</f>
        <v>-1523041</v>
      </c>
      <c r="AH43" s="19">
        <f t="shared" si="16"/>
        <v>-3061123</v>
      </c>
      <c r="AI43" s="19">
        <f t="shared" ref="AI43:AJ43" si="17">AI40+AI41-AI42</f>
        <v>-3114730</v>
      </c>
      <c r="AJ43" s="19">
        <f t="shared" si="17"/>
        <v>-1781964</v>
      </c>
      <c r="AK43" s="19">
        <f t="shared" ref="AK43" si="18">AK40+AK41-AK42</f>
        <v>-2490373</v>
      </c>
      <c r="AL43" s="19">
        <f t="shared" ref="AL43:AM43" si="19">AL40+AL41-AL42</f>
        <v>-1773419</v>
      </c>
      <c r="AM43" s="19">
        <f t="shared" si="19"/>
        <v>-3178357</v>
      </c>
      <c r="AN43" s="19">
        <v>-2531535</v>
      </c>
      <c r="AO43" s="19">
        <v>-3429423</v>
      </c>
    </row>
    <row r="44" spans="1:41" x14ac:dyDescent="0.2">
      <c r="N44" s="13"/>
      <c r="O44" s="13"/>
      <c r="P44" s="13"/>
      <c r="Q44" s="13"/>
      <c r="R44" s="13"/>
      <c r="S44" s="13"/>
      <c r="T44" s="13"/>
      <c r="U44" s="13"/>
      <c r="V44" s="13"/>
      <c r="W44" s="13"/>
      <c r="X44" s="13"/>
      <c r="Y44" s="13"/>
      <c r="Z44" s="13"/>
      <c r="AA44" s="13"/>
      <c r="AN44" s="2" t="s">
        <v>76</v>
      </c>
    </row>
    <row r="45" spans="1:41" ht="12.75" customHeight="1" x14ac:dyDescent="0.2">
      <c r="A45" s="11" t="s">
        <v>11</v>
      </c>
      <c r="B45" s="12">
        <f t="shared" ref="B45:Z45" si="20">B38+B43</f>
        <v>-613135.07936507731</v>
      </c>
      <c r="C45" s="12">
        <f t="shared" si="20"/>
        <v>-408827.98113207647</v>
      </c>
      <c r="D45" s="12">
        <f t="shared" si="20"/>
        <v>-827132.95604395634</v>
      </c>
      <c r="E45" s="12">
        <f t="shared" si="20"/>
        <v>-359913.55421686685</v>
      </c>
      <c r="F45" s="12">
        <f t="shared" si="20"/>
        <v>-269417.66279069497</v>
      </c>
      <c r="G45" s="12">
        <f t="shared" si="20"/>
        <v>-1372675.7444444415</v>
      </c>
      <c r="H45" s="12">
        <f t="shared" si="20"/>
        <v>-280525.97727272892</v>
      </c>
      <c r="I45" s="12">
        <f t="shared" si="20"/>
        <v>-407541.31578947464</v>
      </c>
      <c r="J45" s="12">
        <f t="shared" si="20"/>
        <v>208578.69148936123</v>
      </c>
      <c r="K45" s="12">
        <f t="shared" si="20"/>
        <v>429477.29166666605</v>
      </c>
      <c r="L45" s="12">
        <f t="shared" si="20"/>
        <v>1408086.6428571446</v>
      </c>
      <c r="M45" s="12">
        <f t="shared" si="20"/>
        <v>4025597.0315789501</v>
      </c>
      <c r="N45" s="12">
        <f t="shared" si="20"/>
        <v>4593799.586538462</v>
      </c>
      <c r="O45" s="12">
        <f t="shared" si="20"/>
        <v>3868265.1978022051</v>
      </c>
      <c r="P45" s="12">
        <f t="shared" si="20"/>
        <v>2530040.6210526135</v>
      </c>
      <c r="Q45" s="12">
        <f t="shared" si="20"/>
        <v>1287277.1578947306</v>
      </c>
      <c r="R45" s="12">
        <f t="shared" si="20"/>
        <v>7803726.8351648413</v>
      </c>
      <c r="S45" s="12">
        <f t="shared" si="20"/>
        <v>6679936.5591397882</v>
      </c>
      <c r="T45" s="12">
        <f t="shared" si="20"/>
        <v>1403204.5842696554</v>
      </c>
      <c r="U45" s="12">
        <f t="shared" si="20"/>
        <v>5976519.6627907027</v>
      </c>
      <c r="V45" s="12">
        <f t="shared" si="20"/>
        <v>9204656.6470588241</v>
      </c>
      <c r="W45" s="12">
        <f t="shared" si="20"/>
        <v>6483688.2380952435</v>
      </c>
      <c r="X45" s="12">
        <f t="shared" si="20"/>
        <v>8139986.6049382873</v>
      </c>
      <c r="Y45" s="12">
        <f t="shared" si="20"/>
        <v>4034004.7124999985</v>
      </c>
      <c r="Z45" s="12">
        <f t="shared" si="20"/>
        <v>7887599.4936708063</v>
      </c>
      <c r="AA45" s="12">
        <f t="shared" ref="AA45:AC45" si="21">AA38+AA43</f>
        <v>12375554.269230783</v>
      </c>
      <c r="AB45" s="12">
        <f t="shared" si="21"/>
        <v>18549328.324999996</v>
      </c>
      <c r="AC45" s="12">
        <f t="shared" si="21"/>
        <v>9291743.5200000703</v>
      </c>
      <c r="AD45" s="12">
        <f t="shared" ref="AD45:AE45" si="22">AD38+AD43</f>
        <v>5020287.1369863451</v>
      </c>
      <c r="AE45" s="12">
        <f t="shared" si="22"/>
        <v>5158045.3013699278</v>
      </c>
      <c r="AF45" s="12">
        <f t="shared" ref="AF45:AG45" si="23">AF38+AF43</f>
        <v>6859868.8783783838</v>
      </c>
      <c r="AG45" s="12">
        <f t="shared" si="23"/>
        <v>15919880.506849281</v>
      </c>
      <c r="AH45" s="12">
        <f t="shared" ref="AH45:AI45" si="24">AH38+AH43</f>
        <v>9503052.8194444031</v>
      </c>
      <c r="AI45" s="12">
        <f t="shared" si="24"/>
        <v>14078343.112676039</v>
      </c>
      <c r="AJ45" s="12">
        <f t="shared" ref="AJ45:AK45" si="25">AJ38+AJ43</f>
        <v>13324893.597014904</v>
      </c>
      <c r="AK45" s="12">
        <f t="shared" si="25"/>
        <v>21626390.940298542</v>
      </c>
      <c r="AL45" s="12">
        <f t="shared" ref="AL45:AO45" si="26">AL38+AL43</f>
        <v>19783534.585714281</v>
      </c>
      <c r="AM45" s="12">
        <f t="shared" si="26"/>
        <v>19288033.140625</v>
      </c>
      <c r="AN45" s="12">
        <f t="shared" si="26"/>
        <v>27185798.359375</v>
      </c>
      <c r="AO45" s="12">
        <f t="shared" si="26"/>
        <v>35884440.323077008</v>
      </c>
    </row>
    <row r="46" spans="1:41" x14ac:dyDescent="0.2">
      <c r="A46" s="11"/>
      <c r="N46" s="13"/>
      <c r="O46" s="13"/>
      <c r="P46" s="13"/>
      <c r="Q46" s="13"/>
      <c r="R46" s="13"/>
      <c r="S46" s="13"/>
      <c r="T46" s="13"/>
      <c r="U46" s="13"/>
      <c r="V46" s="13"/>
      <c r="W46" s="13"/>
      <c r="X46" s="13"/>
      <c r="Y46" s="13"/>
      <c r="Z46" s="13"/>
      <c r="AA46" s="13"/>
    </row>
    <row r="47" spans="1:41" x14ac:dyDescent="0.2">
      <c r="A47" s="11"/>
      <c r="N47" s="13"/>
      <c r="O47" s="13"/>
      <c r="P47" s="13"/>
      <c r="Q47" s="13"/>
      <c r="R47" s="13"/>
      <c r="S47" s="13"/>
      <c r="T47" s="13"/>
      <c r="U47" s="13"/>
      <c r="V47" s="13"/>
      <c r="W47" s="13"/>
      <c r="X47" s="13"/>
      <c r="Y47" s="13"/>
      <c r="Z47" s="13"/>
      <c r="AA47" s="13"/>
    </row>
    <row r="48" spans="1:41" ht="15" customHeight="1" x14ac:dyDescent="0.2">
      <c r="A48" s="18" t="s">
        <v>105</v>
      </c>
      <c r="N48" s="13"/>
      <c r="O48" s="13"/>
      <c r="P48" s="13"/>
      <c r="Q48" s="13"/>
      <c r="R48" s="13"/>
      <c r="S48" s="13"/>
      <c r="T48" s="13"/>
      <c r="U48" s="13"/>
      <c r="V48" s="13"/>
      <c r="W48" s="13"/>
      <c r="X48" s="13"/>
      <c r="Y48" s="13"/>
      <c r="Z48" s="13"/>
      <c r="AA48" s="13"/>
    </row>
    <row r="49" spans="1:41" ht="12.75" customHeight="1" x14ac:dyDescent="0.2">
      <c r="A49" s="2" t="s">
        <v>47</v>
      </c>
      <c r="N49" s="13"/>
      <c r="O49" s="13"/>
      <c r="P49" s="13"/>
      <c r="Q49" s="13"/>
      <c r="R49" s="13"/>
      <c r="S49" s="13"/>
      <c r="T49" s="13">
        <v>11828067.6629213</v>
      </c>
      <c r="U49" s="13">
        <v>12887996</v>
      </c>
      <c r="V49" s="13">
        <v>12556929.847058799</v>
      </c>
      <c r="W49" s="13">
        <v>23799175.619047601</v>
      </c>
      <c r="X49" s="13">
        <v>29390949.333333299</v>
      </c>
      <c r="Y49" s="13">
        <v>49896064.762500003</v>
      </c>
      <c r="Z49" s="13">
        <v>47484952</v>
      </c>
      <c r="AA49" s="13">
        <v>44697270</v>
      </c>
      <c r="AB49" s="13">
        <v>53741680</v>
      </c>
      <c r="AC49" s="13">
        <v>67523620</v>
      </c>
      <c r="AD49" s="13">
        <v>66205173</v>
      </c>
      <c r="AE49" s="13">
        <v>65809692</v>
      </c>
      <c r="AF49" s="13">
        <v>71455989</v>
      </c>
      <c r="AG49" s="13">
        <v>66333971</v>
      </c>
      <c r="AH49" s="13">
        <v>57053413</v>
      </c>
      <c r="AI49" s="13">
        <v>102679548</v>
      </c>
      <c r="AJ49" s="13">
        <v>108811652</v>
      </c>
      <c r="AK49" s="13">
        <v>122001817</v>
      </c>
      <c r="AL49" s="13">
        <v>128879321</v>
      </c>
      <c r="AM49" s="13">
        <v>137768975</v>
      </c>
      <c r="AN49" s="13">
        <v>133050588</v>
      </c>
      <c r="AO49" s="13">
        <v>147207153</v>
      </c>
    </row>
    <row r="50" spans="1:41" ht="12.75" customHeight="1" x14ac:dyDescent="0.2">
      <c r="A50" s="2" t="s">
        <v>46</v>
      </c>
      <c r="N50" s="13"/>
      <c r="O50" s="13"/>
      <c r="P50" s="13"/>
      <c r="Q50" s="13"/>
      <c r="R50" s="13"/>
      <c r="S50" s="13"/>
      <c r="T50" s="13">
        <v>50778482.168539301</v>
      </c>
      <c r="U50" s="13">
        <v>54299335.941860497</v>
      </c>
      <c r="V50" s="13">
        <v>52681902.270588197</v>
      </c>
      <c r="W50" s="13">
        <v>51620549.654761903</v>
      </c>
      <c r="X50" s="13">
        <v>51259701.728395097</v>
      </c>
      <c r="Y50" s="13">
        <v>47714602.537500001</v>
      </c>
      <c r="Z50" s="13">
        <v>49712285</v>
      </c>
      <c r="AA50" s="13">
        <v>42345772</v>
      </c>
      <c r="AB50" s="13">
        <v>43833472</v>
      </c>
      <c r="AC50" s="13">
        <v>50820887</v>
      </c>
      <c r="AD50" s="13">
        <v>54538714</v>
      </c>
      <c r="AE50" s="13">
        <v>59571411</v>
      </c>
      <c r="AF50" s="13">
        <v>67581269</v>
      </c>
      <c r="AG50" s="13">
        <v>69959419</v>
      </c>
      <c r="AH50" s="13">
        <v>75038835</v>
      </c>
      <c r="AI50" s="13">
        <v>75662941</v>
      </c>
      <c r="AJ50" s="13">
        <v>67831257</v>
      </c>
      <c r="AK50" s="13">
        <v>85516607</v>
      </c>
      <c r="AL50" s="13">
        <v>87422244</v>
      </c>
      <c r="AM50" s="13">
        <v>98402292</v>
      </c>
      <c r="AN50" s="13">
        <v>103075262</v>
      </c>
      <c r="AO50" s="13">
        <v>115973017</v>
      </c>
    </row>
    <row r="51" spans="1:41" ht="12.75" customHeight="1" x14ac:dyDescent="0.2">
      <c r="A51" s="2" t="s">
        <v>81</v>
      </c>
      <c r="N51" s="13"/>
      <c r="O51" s="13"/>
      <c r="P51" s="13"/>
      <c r="Q51" s="13"/>
      <c r="R51" s="13"/>
      <c r="S51" s="13"/>
      <c r="T51" s="13">
        <v>9780278.7640449405</v>
      </c>
      <c r="U51" s="13">
        <v>8267173.5348837199</v>
      </c>
      <c r="V51" s="13">
        <v>12786209.505882399</v>
      </c>
      <c r="W51" s="13">
        <v>10206932.5833333</v>
      </c>
      <c r="X51" s="13">
        <v>17368037.123456798</v>
      </c>
      <c r="Y51" s="13">
        <v>16289684.449999999</v>
      </c>
      <c r="Z51" s="13">
        <v>16855827</v>
      </c>
      <c r="AA51" s="13">
        <v>20371114</v>
      </c>
      <c r="AB51" s="13">
        <v>22307470</v>
      </c>
      <c r="AC51" s="13">
        <v>27125069</v>
      </c>
      <c r="AD51" s="13">
        <v>21479670</v>
      </c>
      <c r="AE51" s="13">
        <v>31833740</v>
      </c>
      <c r="AF51" s="13">
        <v>33492693</v>
      </c>
      <c r="AG51" s="13">
        <v>41566318</v>
      </c>
      <c r="AH51" s="13">
        <v>48873700</v>
      </c>
      <c r="AI51" s="13">
        <v>50875434</v>
      </c>
      <c r="AJ51" s="13">
        <v>37170023</v>
      </c>
      <c r="AK51" s="13">
        <v>45895622</v>
      </c>
      <c r="AL51" s="13">
        <v>39087011</v>
      </c>
      <c r="AM51" s="13">
        <v>42376767</v>
      </c>
      <c r="AN51" s="13">
        <v>43572101</v>
      </c>
      <c r="AO51" s="13">
        <v>54132170</v>
      </c>
    </row>
    <row r="52" spans="1:41" ht="12.75" customHeight="1" x14ac:dyDescent="0.2">
      <c r="A52" s="11" t="s">
        <v>82</v>
      </c>
      <c r="B52" s="19"/>
      <c r="C52" s="19"/>
      <c r="D52" s="19"/>
      <c r="E52" s="19"/>
      <c r="F52" s="19"/>
      <c r="G52" s="19"/>
      <c r="H52" s="19"/>
      <c r="I52" s="19"/>
      <c r="J52" s="19"/>
      <c r="K52" s="19"/>
      <c r="L52" s="19"/>
      <c r="M52" s="19"/>
      <c r="N52" s="19"/>
      <c r="O52" s="19"/>
      <c r="P52" s="19"/>
      <c r="Q52" s="19"/>
      <c r="R52" s="19"/>
      <c r="S52" s="19"/>
      <c r="T52" s="19">
        <v>72386828.595505595</v>
      </c>
      <c r="U52" s="19">
        <v>75454505.476744205</v>
      </c>
      <c r="V52" s="19">
        <v>78025041.623529404</v>
      </c>
      <c r="W52" s="19">
        <v>85626657.857142895</v>
      </c>
      <c r="X52" s="19">
        <v>98018688.185185194</v>
      </c>
      <c r="Y52" s="19">
        <v>113900351.75</v>
      </c>
      <c r="Z52" s="19">
        <v>114053064</v>
      </c>
      <c r="AA52" s="19">
        <v>107414156</v>
      </c>
      <c r="AB52" s="19">
        <v>119882622</v>
      </c>
      <c r="AC52" s="19">
        <v>145469576</v>
      </c>
      <c r="AD52" s="19">
        <v>22310300</v>
      </c>
      <c r="AE52" s="19">
        <v>157214843</v>
      </c>
      <c r="AF52" s="19">
        <v>172529951</v>
      </c>
      <c r="AG52" s="19">
        <v>177859708</v>
      </c>
      <c r="AH52" s="19">
        <v>180965948</v>
      </c>
      <c r="AI52" s="19">
        <v>229217923</v>
      </c>
      <c r="AJ52" s="19">
        <v>213812932</v>
      </c>
      <c r="AK52" s="19">
        <v>253414046</v>
      </c>
      <c r="AL52" s="19">
        <v>255388576</v>
      </c>
      <c r="AM52" s="19">
        <v>278548034</v>
      </c>
      <c r="AN52" s="19">
        <v>279697951</v>
      </c>
      <c r="AO52" s="19">
        <v>317312340</v>
      </c>
    </row>
    <row r="53" spans="1:41" ht="12.75" customHeight="1" x14ac:dyDescent="0.2">
      <c r="A53" s="11" t="s">
        <v>35</v>
      </c>
      <c r="B53" s="19"/>
      <c r="C53" s="19"/>
      <c r="D53" s="19"/>
      <c r="E53" s="19"/>
      <c r="F53" s="19"/>
      <c r="G53" s="19"/>
      <c r="H53" s="19"/>
      <c r="I53" s="19"/>
      <c r="J53" s="19"/>
      <c r="K53" s="19"/>
      <c r="L53" s="19"/>
      <c r="M53" s="19"/>
      <c r="N53" s="19"/>
      <c r="O53" s="19"/>
      <c r="P53" s="19"/>
      <c r="Q53" s="19"/>
      <c r="R53" s="19"/>
      <c r="S53" s="19"/>
      <c r="T53" s="19">
        <v>16356320.9213483</v>
      </c>
      <c r="U53" s="19">
        <v>16559450.383720901</v>
      </c>
      <c r="V53" s="19">
        <v>25922514.2352941</v>
      </c>
      <c r="W53" s="19">
        <v>24653214.702381</v>
      </c>
      <c r="X53" s="19">
        <v>26451210.1728395</v>
      </c>
      <c r="Y53" s="19">
        <v>28381169.612500001</v>
      </c>
      <c r="Z53" s="19">
        <v>32461186</v>
      </c>
      <c r="AA53" s="19">
        <v>40326352</v>
      </c>
      <c r="AB53" s="19">
        <v>48156929</v>
      </c>
      <c r="AC53" s="19">
        <v>38164488</v>
      </c>
      <c r="AD53" s="19">
        <v>37545481</v>
      </c>
      <c r="AE53" s="19">
        <v>36626011</v>
      </c>
      <c r="AF53" s="19">
        <v>31329647</v>
      </c>
      <c r="AG53" s="19">
        <v>45207247</v>
      </c>
      <c r="AH53" s="19">
        <v>45481725</v>
      </c>
      <c r="AI53" s="19">
        <v>51324240</v>
      </c>
      <c r="AJ53" s="19">
        <v>54199663</v>
      </c>
      <c r="AK53" s="19">
        <v>68555829</v>
      </c>
      <c r="AL53" s="19">
        <v>74785756</v>
      </c>
      <c r="AM53" s="19">
        <v>79489589</v>
      </c>
      <c r="AN53" s="19">
        <v>90976720</v>
      </c>
      <c r="AO53" s="19">
        <v>106361220</v>
      </c>
    </row>
    <row r="54" spans="1:41" ht="12.75" customHeight="1" x14ac:dyDescent="0.2">
      <c r="A54" s="11" t="s">
        <v>36</v>
      </c>
      <c r="B54" s="19"/>
      <c r="C54" s="19"/>
      <c r="D54" s="19"/>
      <c r="E54" s="19"/>
      <c r="F54" s="19"/>
      <c r="G54" s="19"/>
      <c r="H54" s="19"/>
      <c r="I54" s="19"/>
      <c r="J54" s="19"/>
      <c r="K54" s="19"/>
      <c r="L54" s="19"/>
      <c r="M54" s="19"/>
      <c r="N54" s="19"/>
      <c r="O54" s="19"/>
      <c r="P54" s="19"/>
      <c r="Q54" s="19"/>
      <c r="R54" s="19"/>
      <c r="S54" s="19"/>
      <c r="T54" s="19">
        <v>88743149.516853899</v>
      </c>
      <c r="U54" s="19">
        <v>92013955.860465094</v>
      </c>
      <c r="V54" s="19">
        <v>103947555.858824</v>
      </c>
      <c r="W54" s="19">
        <v>110279872.559524</v>
      </c>
      <c r="X54" s="19">
        <v>124469898.358025</v>
      </c>
      <c r="Y54" s="19">
        <v>142281521.36250001</v>
      </c>
      <c r="Z54" s="19">
        <v>146514250</v>
      </c>
      <c r="AA54" s="19">
        <v>147740508</v>
      </c>
      <c r="AB54" s="19">
        <v>168039551</v>
      </c>
      <c r="AC54" s="19">
        <v>183634064</v>
      </c>
      <c r="AD54" s="19">
        <v>179769038</v>
      </c>
      <c r="AE54" s="19">
        <v>193840854</v>
      </c>
      <c r="AF54" s="19">
        <v>203859598</v>
      </c>
      <c r="AG54" s="19">
        <v>223066955</v>
      </c>
      <c r="AH54" s="19">
        <v>226447673</v>
      </c>
      <c r="AI54" s="19">
        <v>280542163</v>
      </c>
      <c r="AJ54" s="19">
        <v>268012595</v>
      </c>
      <c r="AK54" s="19">
        <v>321969875</v>
      </c>
      <c r="AL54" s="19">
        <v>330174332</v>
      </c>
      <c r="AM54" s="19">
        <v>358037623</v>
      </c>
      <c r="AN54" s="19">
        <v>370674671</v>
      </c>
      <c r="AO54" s="19">
        <v>423673560</v>
      </c>
    </row>
    <row r="55" spans="1:41" ht="11.25" customHeight="1" x14ac:dyDescent="0.2">
      <c r="N55" s="13"/>
      <c r="O55" s="13"/>
      <c r="P55" s="13"/>
      <c r="Q55" s="13"/>
      <c r="R55" s="13"/>
      <c r="S55" s="13"/>
      <c r="T55" s="13"/>
      <c r="U55" s="13"/>
      <c r="V55" s="13"/>
      <c r="W55" s="13"/>
      <c r="X55" s="13"/>
      <c r="Y55" s="13"/>
      <c r="Z55" s="13"/>
      <c r="AA55" s="13"/>
    </row>
    <row r="56" spans="1:41" ht="12.75" customHeight="1" x14ac:dyDescent="0.2">
      <c r="A56" s="2" t="s">
        <v>48</v>
      </c>
      <c r="N56" s="13"/>
      <c r="O56" s="13"/>
      <c r="P56" s="13"/>
      <c r="Q56" s="13"/>
      <c r="R56" s="13"/>
      <c r="S56" s="13"/>
      <c r="T56" s="13">
        <v>17813094.741572998</v>
      </c>
      <c r="U56" s="13">
        <v>20862041.825581402</v>
      </c>
      <c r="V56" s="13">
        <v>25703507.964705899</v>
      </c>
      <c r="W56" s="13">
        <v>29383261.535714298</v>
      </c>
      <c r="X56" s="13">
        <v>36476395.1728395</v>
      </c>
      <c r="Y56" s="13">
        <v>40225138.162500001</v>
      </c>
      <c r="Z56" s="13">
        <v>43856641</v>
      </c>
      <c r="AA56" s="13">
        <v>51534825</v>
      </c>
      <c r="AB56" s="13">
        <v>61395235</v>
      </c>
      <c r="AC56" s="13">
        <v>70520692</v>
      </c>
      <c r="AD56" s="13">
        <v>59682202</v>
      </c>
      <c r="AE56" s="13">
        <v>68446722</v>
      </c>
      <c r="AF56" s="13">
        <v>72845257</v>
      </c>
      <c r="AG56" s="13">
        <v>84309164</v>
      </c>
      <c r="AH56" s="13">
        <v>88885486</v>
      </c>
      <c r="AI56" s="13">
        <v>95944549</v>
      </c>
      <c r="AJ56" s="13">
        <v>97956482</v>
      </c>
      <c r="AK56" s="13">
        <v>137997755</v>
      </c>
      <c r="AL56" s="13">
        <v>131110264</v>
      </c>
      <c r="AM56" s="13">
        <v>153362923</v>
      </c>
      <c r="AN56" s="13">
        <v>159157202</v>
      </c>
      <c r="AO56" s="13">
        <v>168989651</v>
      </c>
    </row>
    <row r="57" spans="1:41" ht="12.75" customHeight="1" x14ac:dyDescent="0.2">
      <c r="A57" s="2" t="s">
        <v>37</v>
      </c>
      <c r="B57" s="11"/>
      <c r="C57" s="11"/>
      <c r="D57" s="11"/>
      <c r="E57" s="11"/>
      <c r="F57" s="11"/>
      <c r="G57" s="11"/>
      <c r="H57" s="11"/>
      <c r="I57" s="11"/>
      <c r="J57" s="11"/>
      <c r="K57" s="11"/>
      <c r="L57" s="11"/>
      <c r="M57" s="11"/>
      <c r="N57" s="13"/>
      <c r="O57" s="13"/>
      <c r="P57" s="13"/>
      <c r="Q57" s="13"/>
      <c r="R57" s="13"/>
      <c r="S57" s="13"/>
      <c r="T57" s="13">
        <v>60303428.022471897</v>
      </c>
      <c r="U57" s="13">
        <v>57938751.5348837</v>
      </c>
      <c r="V57" s="13">
        <v>62040247.694117703</v>
      </c>
      <c r="W57" s="13">
        <v>69925172.035714298</v>
      </c>
      <c r="X57" s="13">
        <v>74638892.444444403</v>
      </c>
      <c r="Y57" s="13">
        <v>84075368.412499994</v>
      </c>
      <c r="Z57" s="13">
        <v>85435090</v>
      </c>
      <c r="AA57" s="13">
        <v>74986738</v>
      </c>
      <c r="AB57" s="13">
        <v>81723836</v>
      </c>
      <c r="AC57" s="13">
        <v>94669449</v>
      </c>
      <c r="AD57" s="13">
        <v>99063535</v>
      </c>
      <c r="AE57" s="13">
        <v>107549464</v>
      </c>
      <c r="AF57" s="13">
        <v>114989737</v>
      </c>
      <c r="AG57" s="13">
        <v>115775514</v>
      </c>
      <c r="AH57" s="13">
        <v>119335935</v>
      </c>
      <c r="AI57" s="13">
        <v>159115646</v>
      </c>
      <c r="AJ57" s="13">
        <v>146398366</v>
      </c>
      <c r="AK57" s="13">
        <v>157560867</v>
      </c>
      <c r="AL57" s="13">
        <v>163535458</v>
      </c>
      <c r="AM57" s="13">
        <v>169934193</v>
      </c>
      <c r="AN57" s="13">
        <v>165832825</v>
      </c>
      <c r="AO57" s="13">
        <v>201238837</v>
      </c>
    </row>
    <row r="58" spans="1:41" ht="12.75" customHeight="1" x14ac:dyDescent="0.2">
      <c r="A58" s="2" t="s">
        <v>38</v>
      </c>
      <c r="B58" s="13"/>
      <c r="C58" s="13"/>
      <c r="D58" s="13"/>
      <c r="E58" s="13"/>
      <c r="F58" s="13"/>
      <c r="G58" s="13"/>
      <c r="H58" s="13"/>
      <c r="I58" s="13"/>
      <c r="J58" s="13"/>
      <c r="K58" s="13"/>
      <c r="L58" s="13"/>
      <c r="M58" s="13"/>
      <c r="N58" s="13"/>
      <c r="O58" s="13"/>
      <c r="P58" s="13"/>
      <c r="Q58" s="13"/>
      <c r="R58" s="13"/>
      <c r="S58" s="13"/>
      <c r="T58" s="13">
        <v>10626626.752808999</v>
      </c>
      <c r="U58" s="13">
        <v>13213162.5</v>
      </c>
      <c r="V58" s="13">
        <v>16203800.199999999</v>
      </c>
      <c r="W58" s="13">
        <v>10971438.9880952</v>
      </c>
      <c r="X58" s="13">
        <v>13354610.7407407</v>
      </c>
      <c r="Y58" s="13">
        <v>17981014.787500001</v>
      </c>
      <c r="Z58" s="13">
        <v>17222519</v>
      </c>
      <c r="AA58" s="13">
        <v>21218945</v>
      </c>
      <c r="AB58" s="13">
        <v>24920480</v>
      </c>
      <c r="AC58" s="13">
        <v>18443923</v>
      </c>
      <c r="AD58" s="13">
        <v>21023301</v>
      </c>
      <c r="AE58" s="13">
        <v>17844668</v>
      </c>
      <c r="AF58" s="13">
        <v>16024604</v>
      </c>
      <c r="AG58" s="13">
        <v>22982277</v>
      </c>
      <c r="AH58" s="13">
        <v>18226252</v>
      </c>
      <c r="AI58" s="13">
        <v>25481968</v>
      </c>
      <c r="AJ58" s="13">
        <v>23657747</v>
      </c>
      <c r="AK58" s="13">
        <v>26411253</v>
      </c>
      <c r="AL58" s="13">
        <v>35528610</v>
      </c>
      <c r="AM58" s="13">
        <v>34740507</v>
      </c>
      <c r="AN58" s="13">
        <v>45684644</v>
      </c>
      <c r="AO58" s="13">
        <v>53445072</v>
      </c>
    </row>
    <row r="59" spans="1:41" ht="12.75" customHeight="1" x14ac:dyDescent="0.2">
      <c r="A59" s="11" t="s">
        <v>39</v>
      </c>
      <c r="B59" s="19"/>
      <c r="C59" s="19"/>
      <c r="D59" s="19"/>
      <c r="E59" s="19"/>
      <c r="F59" s="19"/>
      <c r="G59" s="19"/>
      <c r="H59" s="19"/>
      <c r="I59" s="19"/>
      <c r="J59" s="19"/>
      <c r="K59" s="19"/>
      <c r="L59" s="19"/>
      <c r="M59" s="19"/>
      <c r="N59" s="19"/>
      <c r="O59" s="19"/>
      <c r="P59" s="19"/>
      <c r="Q59" s="19"/>
      <c r="R59" s="19"/>
      <c r="S59" s="19"/>
      <c r="T59" s="19">
        <f t="shared" ref="T59:Y59" si="27">SUM(T56:T58)</f>
        <v>88743149.516853899</v>
      </c>
      <c r="U59" s="19">
        <f t="shared" si="27"/>
        <v>92013955.860465109</v>
      </c>
      <c r="V59" s="19">
        <f t="shared" si="27"/>
        <v>103947555.85882361</v>
      </c>
      <c r="W59" s="19">
        <f t="shared" si="27"/>
        <v>110279872.55952379</v>
      </c>
      <c r="X59" s="19">
        <f t="shared" si="27"/>
        <v>124469898.35802461</v>
      </c>
      <c r="Y59" s="19">
        <f t="shared" si="27"/>
        <v>142281521.36249998</v>
      </c>
      <c r="Z59" s="19">
        <f t="shared" ref="Z59:AC59" si="28">SUM(Z56:Z58)</f>
        <v>146514250</v>
      </c>
      <c r="AA59" s="19">
        <f t="shared" si="28"/>
        <v>147740508</v>
      </c>
      <c r="AB59" s="19">
        <f t="shared" si="28"/>
        <v>168039551</v>
      </c>
      <c r="AC59" s="19">
        <f t="shared" si="28"/>
        <v>183634064</v>
      </c>
      <c r="AD59" s="19">
        <f t="shared" ref="AD59:AE59" si="29">SUM(AD56:AD58)</f>
        <v>179769038</v>
      </c>
      <c r="AE59" s="19">
        <f t="shared" si="29"/>
        <v>193840854</v>
      </c>
      <c r="AF59" s="19">
        <f t="shared" ref="AF59:AG59" si="30">SUM(AF56:AF58)</f>
        <v>203859598</v>
      </c>
      <c r="AG59" s="19">
        <f t="shared" si="30"/>
        <v>223066955</v>
      </c>
      <c r="AH59" s="19">
        <f t="shared" ref="AH59:AI59" si="31">SUM(AH56:AH58)</f>
        <v>226447673</v>
      </c>
      <c r="AI59" s="19">
        <f t="shared" si="31"/>
        <v>280542163</v>
      </c>
      <c r="AJ59" s="19">
        <f t="shared" ref="AJ59:AK59" si="32">SUM(AJ56:AJ58)</f>
        <v>268012595</v>
      </c>
      <c r="AK59" s="19">
        <f t="shared" si="32"/>
        <v>321969875</v>
      </c>
      <c r="AL59" s="19">
        <f t="shared" ref="AL59:AO59" si="33">SUM(AL56:AL58)</f>
        <v>330174332</v>
      </c>
      <c r="AM59" s="19">
        <f t="shared" si="33"/>
        <v>358037623</v>
      </c>
      <c r="AN59" s="19">
        <f t="shared" si="33"/>
        <v>370674671</v>
      </c>
      <c r="AO59" s="19">
        <f t="shared" si="33"/>
        <v>423673560</v>
      </c>
    </row>
    <row r="60" spans="1:41" x14ac:dyDescent="0.2">
      <c r="A60" s="11"/>
      <c r="N60" s="13"/>
      <c r="O60" s="13"/>
      <c r="P60" s="13"/>
      <c r="Q60" s="13"/>
      <c r="R60" s="13"/>
      <c r="S60" s="13"/>
      <c r="T60" s="13"/>
      <c r="U60" s="13"/>
      <c r="V60" s="13"/>
      <c r="W60" s="13"/>
      <c r="X60" s="13"/>
      <c r="Y60" s="13"/>
      <c r="Z60" s="13"/>
      <c r="AA60" s="13"/>
    </row>
    <row r="61" spans="1:41" x14ac:dyDescent="0.2">
      <c r="A61" s="11"/>
      <c r="N61" s="13"/>
      <c r="O61" s="13"/>
      <c r="P61" s="13"/>
      <c r="Q61" s="13"/>
      <c r="R61" s="13"/>
      <c r="S61" s="13"/>
      <c r="T61" s="13"/>
      <c r="U61" s="13"/>
      <c r="V61" s="13"/>
      <c r="W61" s="13"/>
      <c r="X61" s="13"/>
      <c r="Y61" s="13"/>
      <c r="Z61" s="13"/>
      <c r="AA61" s="13"/>
    </row>
    <row r="62" spans="1:41" ht="15" customHeight="1" x14ac:dyDescent="0.2">
      <c r="A62" s="9" t="s">
        <v>90</v>
      </c>
      <c r="N62" s="13"/>
      <c r="O62" s="13"/>
      <c r="P62" s="13"/>
      <c r="Q62" s="13"/>
      <c r="R62" s="13"/>
      <c r="S62" s="13"/>
      <c r="T62" s="13"/>
      <c r="U62" s="13"/>
      <c r="V62" s="13"/>
      <c r="W62" s="13"/>
      <c r="X62" s="13"/>
      <c r="Y62" s="13"/>
      <c r="Z62" s="13"/>
      <c r="AA62" s="13"/>
    </row>
    <row r="63" spans="1:41" ht="12.75" customHeight="1" x14ac:dyDescent="0.2">
      <c r="A63" s="2" t="s">
        <v>42</v>
      </c>
      <c r="N63" s="22"/>
      <c r="O63" s="22"/>
      <c r="P63" s="22"/>
      <c r="Q63" s="22"/>
      <c r="R63" s="22"/>
      <c r="S63" s="22"/>
      <c r="T63" s="22">
        <f t="shared" ref="T63:Z63" si="34">(T45+T42)*100/T59</f>
        <v>5.6627690268252859</v>
      </c>
      <c r="U63" s="22">
        <f t="shared" si="34"/>
        <v>9.2397194832807585</v>
      </c>
      <c r="V63" s="22">
        <f t="shared" si="34"/>
        <v>11.059275792848876</v>
      </c>
      <c r="W63" s="22">
        <f t="shared" si="34"/>
        <v>8.3730317992842327</v>
      </c>
      <c r="X63" s="22">
        <f t="shared" si="34"/>
        <v>9.5785575839351242</v>
      </c>
      <c r="Y63" s="22">
        <f t="shared" si="34"/>
        <v>8.7808348584982276</v>
      </c>
      <c r="Z63" s="22">
        <f t="shared" si="34"/>
        <v>8.2517451330985256</v>
      </c>
      <c r="AA63" s="22">
        <f t="shared" ref="AA63:AB63" si="35">(AA45+AA42)*100/AA59</f>
        <v>10.847466606268053</v>
      </c>
      <c r="AB63" s="22">
        <f t="shared" si="35"/>
        <v>13.959798264992981</v>
      </c>
      <c r="AC63" s="22">
        <f t="shared" ref="AC63:AD63" si="36">(AC45+AC42)*100/AC59</f>
        <v>7.6508825290715512</v>
      </c>
      <c r="AD63" s="22">
        <f t="shared" si="36"/>
        <v>5.3306705334799336</v>
      </c>
      <c r="AE63" s="22">
        <f t="shared" ref="AE63:AF63" si="37">(AE45+AE42)*100/AE59</f>
        <v>5.3478366853304973</v>
      </c>
      <c r="AF63" s="22">
        <f t="shared" si="37"/>
        <v>6.1854884450318517</v>
      </c>
      <c r="AG63" s="22">
        <f t="shared" ref="AG63:AH63" si="38">(AG45+AG42)*100/AG59</f>
        <v>8.9465629307798107</v>
      </c>
      <c r="AH63" s="22">
        <f t="shared" si="38"/>
        <v>6.9230562680343395</v>
      </c>
      <c r="AI63" s="22">
        <f t="shared" ref="AI63:AJ63" si="39">(AI45+AI42)*100/AI59</f>
        <v>6.9246162163068652</v>
      </c>
      <c r="AJ63" s="22">
        <f t="shared" si="39"/>
        <v>6.7277967279914233</v>
      </c>
      <c r="AK63" s="22">
        <f t="shared" ref="AK63" si="40">(AK45+AK42)*100/AK59</f>
        <v>8.4498914503409814</v>
      </c>
      <c r="AL63" s="22">
        <f t="shared" ref="AL63" si="41">(AL45+AL42)*100/AL59</f>
        <v>7.3877234605003403</v>
      </c>
      <c r="AM63" s="22">
        <f t="shared" ref="AM63:AN63" si="42">(AM45+AM42)*100/AM59</f>
        <v>7.3377828063127879</v>
      </c>
      <c r="AN63" s="22">
        <f t="shared" si="42"/>
        <v>9.6564397731332985</v>
      </c>
      <c r="AO63" s="22">
        <f t="shared" ref="AO63" si="43">(AO45+AO42)*100/AO59</f>
        <v>11.088531302986434</v>
      </c>
    </row>
    <row r="64" spans="1:41" ht="12.75" customHeight="1" x14ac:dyDescent="0.2">
      <c r="A64" s="2" t="s">
        <v>52</v>
      </c>
      <c r="B64" s="78">
        <f t="shared" ref="B64:Z64" si="44">(B38/B14)*100</f>
        <v>1.5714194039483158</v>
      </c>
      <c r="C64" s="78">
        <f t="shared" si="44"/>
        <v>7.3538740662723256</v>
      </c>
      <c r="D64" s="78">
        <f t="shared" si="44"/>
        <v>4.6720890699233912</v>
      </c>
      <c r="E64" s="78">
        <f t="shared" si="44"/>
        <v>9.8633560481312976</v>
      </c>
      <c r="F64" s="78">
        <f t="shared" si="44"/>
        <v>11.384666993344867</v>
      </c>
      <c r="G64" s="78">
        <f t="shared" si="44"/>
        <v>2.2277728708309046</v>
      </c>
      <c r="H64" s="78">
        <f t="shared" si="44"/>
        <v>11.731131212348041</v>
      </c>
      <c r="I64" s="78">
        <f t="shared" si="44"/>
        <v>11.049986323155988</v>
      </c>
      <c r="J64" s="78">
        <f t="shared" si="44"/>
        <v>11.6646791966166</v>
      </c>
      <c r="K64" s="78">
        <f t="shared" si="44"/>
        <v>10.245452423207213</v>
      </c>
      <c r="L64" s="78">
        <f t="shared" si="44"/>
        <v>14.935430810111336</v>
      </c>
      <c r="M64" s="78">
        <f t="shared" si="44"/>
        <v>21.354819612709854</v>
      </c>
      <c r="N64" s="78">
        <f t="shared" si="44"/>
        <v>23.174806512335095</v>
      </c>
      <c r="O64" s="78">
        <f t="shared" si="44"/>
        <v>19.868918473412876</v>
      </c>
      <c r="P64" s="78">
        <f t="shared" si="44"/>
        <v>18.50845170418421</v>
      </c>
      <c r="Q64" s="78">
        <f t="shared" si="44"/>
        <v>13.863485227971898</v>
      </c>
      <c r="R64" s="78">
        <f t="shared" si="44"/>
        <v>27.193069629610495</v>
      </c>
      <c r="S64" s="78">
        <f t="shared" si="44"/>
        <v>25.700737545843825</v>
      </c>
      <c r="T64" s="78">
        <f t="shared" si="44"/>
        <v>14.666223352917592</v>
      </c>
      <c r="U64" s="78">
        <f t="shared" si="44"/>
        <v>20.699884244369482</v>
      </c>
      <c r="V64" s="78">
        <f t="shared" si="44"/>
        <v>25.886880279901785</v>
      </c>
      <c r="W64" s="78">
        <f t="shared" si="44"/>
        <v>22.459102639352267</v>
      </c>
      <c r="X64" s="78">
        <f t="shared" si="44"/>
        <v>21.448590495398616</v>
      </c>
      <c r="Y64" s="78">
        <f t="shared" si="44"/>
        <v>22.692193310122928</v>
      </c>
      <c r="Z64" s="78">
        <f t="shared" si="44"/>
        <v>20.918946166817385</v>
      </c>
      <c r="AA64" s="78">
        <f t="shared" ref="AA64:AB64" si="45">(AA38/AA14)*100</f>
        <v>27.78085372764761</v>
      </c>
      <c r="AB64" s="78">
        <f t="shared" si="45"/>
        <v>34.95471079151271</v>
      </c>
      <c r="AC64" s="78">
        <f t="shared" ref="AC64:AD64" si="46">(AC38/AC14)*100</f>
        <v>24.318872820442838</v>
      </c>
      <c r="AD64" s="78">
        <f t="shared" si="46"/>
        <v>19.642133076060052</v>
      </c>
      <c r="AE64" s="78">
        <f t="shared" ref="AE64:AF64" si="47">(AE38/AE14)*100</f>
        <v>18.400849215271997</v>
      </c>
      <c r="AF64" s="78">
        <f t="shared" si="47"/>
        <v>21.663514741772826</v>
      </c>
      <c r="AG64" s="78">
        <f t="shared" ref="AG64:AH64" si="48">(AG38/AG14)*100</f>
        <v>29.761871324318196</v>
      </c>
      <c r="AH64" s="78">
        <f t="shared" si="48"/>
        <v>23.308421646825522</v>
      </c>
      <c r="AI64" s="78">
        <f t="shared" ref="AI64:AJ64" si="49">(AI38/AI14)*100</f>
        <v>26.779512273269756</v>
      </c>
      <c r="AJ64" s="78">
        <f t="shared" si="49"/>
        <v>24.03232493507716</v>
      </c>
      <c r="AK64" s="78">
        <f t="shared" ref="AK64" si="50">(AK38/AK14)*100</f>
        <v>30.628168013971418</v>
      </c>
      <c r="AL64" s="78">
        <f t="shared" ref="AL64" si="51">(AL38/AL14)*100</f>
        <v>27.426008128401193</v>
      </c>
      <c r="AM64" s="78">
        <f t="shared" ref="AM64:AN64" si="52">(AM38/AM14)*100</f>
        <v>24.644802114840743</v>
      </c>
      <c r="AN64" s="78">
        <f t="shared" si="52"/>
        <v>28.289329667079389</v>
      </c>
      <c r="AO64" s="78">
        <f t="shared" ref="AO64" si="53">(AO38/AO14)*100</f>
        <v>32.50510825585939</v>
      </c>
    </row>
    <row r="65" spans="1:41" ht="12.75" customHeight="1" x14ac:dyDescent="0.2">
      <c r="A65" s="21" t="s">
        <v>140</v>
      </c>
      <c r="B65" s="78"/>
      <c r="C65" s="78"/>
      <c r="D65" s="78"/>
      <c r="E65" s="78"/>
      <c r="F65" s="78"/>
      <c r="G65" s="78"/>
      <c r="H65" s="78"/>
      <c r="I65" s="78"/>
      <c r="J65" s="78"/>
      <c r="K65" s="78"/>
      <c r="L65" s="78"/>
      <c r="M65" s="78"/>
      <c r="N65" s="78"/>
      <c r="O65" s="78"/>
      <c r="P65" s="78"/>
      <c r="Q65" s="78"/>
      <c r="R65" s="78"/>
      <c r="S65" s="78"/>
      <c r="T65" s="78">
        <f>IF(T56&gt;0,(T45/T56)*100," ")</f>
        <v>7.8773767536013475</v>
      </c>
      <c r="U65" s="78">
        <f t="shared" ref="U65:Z65" si="54">IF(U56&gt;0,(U45/U56)*100," ")</f>
        <v>28.64781747039827</v>
      </c>
      <c r="V65" s="78">
        <f t="shared" si="54"/>
        <v>35.810896550377322</v>
      </c>
      <c r="W65" s="78">
        <f t="shared" si="54"/>
        <v>22.065924268531433</v>
      </c>
      <c r="X65" s="78">
        <f t="shared" si="54"/>
        <v>22.315764938853828</v>
      </c>
      <c r="Y65" s="78">
        <f t="shared" si="54"/>
        <v>10.028566455641688</v>
      </c>
      <c r="Z65" s="78">
        <f t="shared" si="54"/>
        <v>17.984960347671873</v>
      </c>
      <c r="AA65" s="78">
        <f t="shared" ref="AA65:AF65" si="55">IF(AA56&gt;0,(AA45/AA56)*100," ")</f>
        <v>24.013963895736104</v>
      </c>
      <c r="AB65" s="78">
        <f t="shared" si="55"/>
        <v>30.212977155311805</v>
      </c>
      <c r="AC65" s="78">
        <f t="shared" si="55"/>
        <v>13.175910865991034</v>
      </c>
      <c r="AD65" s="78">
        <f t="shared" si="55"/>
        <v>8.4116989131640043</v>
      </c>
      <c r="AE65" s="78">
        <f t="shared" si="55"/>
        <v>7.5358543852106292</v>
      </c>
      <c r="AF65" s="78">
        <f t="shared" si="55"/>
        <v>9.4170425925992465</v>
      </c>
      <c r="AG65" s="78">
        <f t="shared" ref="AG65:AH65" si="56">IF(AG56&gt;0,(AG45/AG56)*100," ")</f>
        <v>18.882740323281205</v>
      </c>
      <c r="AH65" s="78">
        <f t="shared" si="56"/>
        <v>10.691343713240656</v>
      </c>
      <c r="AI65" s="78">
        <f t="shared" ref="AI65:AJ65" si="57">IF(AI56&gt;0,(AI45/AI56)*100," ")</f>
        <v>14.673416321625565</v>
      </c>
      <c r="AJ65" s="78">
        <f t="shared" si="57"/>
        <v>13.602870708458992</v>
      </c>
      <c r="AK65" s="78">
        <f t="shared" ref="AK65" si="58">IF(AK56&gt;0,(AK45/AK56)*100," ")</f>
        <v>15.671552729461824</v>
      </c>
      <c r="AL65" s="78">
        <f t="shared" ref="AL65" si="59">IF(AL56&gt;0,(AL45/AL56)*100," ")</f>
        <v>15.08923404022303</v>
      </c>
      <c r="AM65" s="78">
        <f t="shared" ref="AM65:AN65" si="60">IF(AM56&gt;0,(AM45/AM56)*100," ")</f>
        <v>12.576725041048546</v>
      </c>
      <c r="AN65" s="78">
        <f t="shared" si="60"/>
        <v>17.081098447166092</v>
      </c>
      <c r="AO65" s="78">
        <f t="shared" ref="AO65" si="61">IF(AO56&gt;0,(AO45/AO56)*100," ")</f>
        <v>21.234696983353736</v>
      </c>
    </row>
    <row r="66" spans="1:41" ht="12.75" customHeight="1" x14ac:dyDescent="0.2">
      <c r="A66" s="21" t="s">
        <v>92</v>
      </c>
      <c r="B66" s="78"/>
      <c r="C66" s="78"/>
      <c r="D66" s="78"/>
      <c r="E66" s="78"/>
      <c r="F66" s="78"/>
      <c r="G66" s="78"/>
      <c r="H66" s="78"/>
      <c r="I66" s="78"/>
      <c r="J66" s="78"/>
      <c r="K66" s="78"/>
      <c r="L66" s="78"/>
      <c r="M66" s="78"/>
      <c r="N66" s="78"/>
      <c r="O66" s="78"/>
      <c r="P66" s="78"/>
      <c r="Q66" s="78"/>
      <c r="R66" s="78"/>
      <c r="S66" s="78"/>
      <c r="T66" s="78">
        <f>(T53/T58)*100</f>
        <v>153.91827813115518</v>
      </c>
      <c r="U66" s="78">
        <f t="shared" ref="U66:Z66" si="62">(U53/U58)*100</f>
        <v>125.32541232063785</v>
      </c>
      <c r="V66" s="78">
        <f t="shared" si="62"/>
        <v>159.97799229401818</v>
      </c>
      <c r="W66" s="78">
        <f t="shared" si="62"/>
        <v>224.70356649780862</v>
      </c>
      <c r="X66" s="78">
        <f t="shared" si="62"/>
        <v>198.06799828425707</v>
      </c>
      <c r="Y66" s="78">
        <f t="shared" si="62"/>
        <v>157.83964335666946</v>
      </c>
      <c r="Z66" s="78">
        <f t="shared" si="62"/>
        <v>188.48105785222242</v>
      </c>
      <c r="AA66" s="78">
        <f t="shared" ref="AA66:AB66" si="63">(AA53/AA58)*100</f>
        <v>190.04880779887975</v>
      </c>
      <c r="AB66" s="78">
        <f t="shared" si="63"/>
        <v>193.24238136665105</v>
      </c>
      <c r="AC66" s="78">
        <f t="shared" ref="AC66:AD66" si="64">(AC53/AC58)*100</f>
        <v>206.92174869738938</v>
      </c>
      <c r="AD66" s="78">
        <f t="shared" si="64"/>
        <v>178.58984657071696</v>
      </c>
      <c r="AE66" s="78">
        <f t="shared" ref="AE66:AF66" si="65">(AE53/AE58)*100</f>
        <v>205.24904694220143</v>
      </c>
      <c r="AF66" s="78">
        <f t="shared" si="65"/>
        <v>195.50964878757691</v>
      </c>
      <c r="AG66" s="78">
        <f t="shared" ref="AG66:AH66" si="66">(AG53/AG58)*100</f>
        <v>196.70482171979739</v>
      </c>
      <c r="AH66" s="78">
        <f t="shared" si="66"/>
        <v>249.53964753697031</v>
      </c>
      <c r="AI66" s="78">
        <f t="shared" ref="AI66:AJ66" si="67">(AI53/AI58)*100</f>
        <v>201.41395672422161</v>
      </c>
      <c r="AJ66" s="78">
        <f t="shared" si="67"/>
        <v>229.0990050743209</v>
      </c>
      <c r="AK66" s="78">
        <f t="shared" ref="AK66" si="68">(AK53/AK58)*100</f>
        <v>259.57052851676519</v>
      </c>
      <c r="AL66" s="78">
        <f t="shared" ref="AL66" si="69">(AL53/AL58)*100</f>
        <v>210.4944606614219</v>
      </c>
      <c r="AM66" s="78">
        <f t="shared" ref="AM66:AN66" si="70">(AM53/AM58)*100</f>
        <v>228.80952485811449</v>
      </c>
      <c r="AN66" s="78">
        <f t="shared" si="70"/>
        <v>199.1407003193458</v>
      </c>
      <c r="AO66" s="78">
        <f t="shared" ref="AO66" si="71">(AO53/AO58)*100</f>
        <v>199.0103409347077</v>
      </c>
    </row>
    <row r="67" spans="1:41" ht="12.75" customHeight="1" x14ac:dyDescent="0.2">
      <c r="A67" s="21" t="s">
        <v>93</v>
      </c>
      <c r="B67" s="78"/>
      <c r="C67" s="78"/>
      <c r="D67" s="78"/>
      <c r="E67" s="78"/>
      <c r="F67" s="78"/>
      <c r="G67" s="78"/>
      <c r="H67" s="78"/>
      <c r="I67" s="78"/>
      <c r="J67" s="78"/>
      <c r="K67" s="78"/>
      <c r="L67" s="78"/>
      <c r="M67" s="78"/>
      <c r="N67" s="78"/>
      <c r="O67" s="78"/>
      <c r="P67" s="78"/>
      <c r="Q67" s="78"/>
      <c r="R67" s="78"/>
      <c r="S67" s="78"/>
      <c r="T67" s="78">
        <f>(T56/T$59)*100</f>
        <v>20.072642044544491</v>
      </c>
      <c r="U67" s="78">
        <f t="shared" ref="U67:Z67" si="72">(U56/U$59)*100</f>
        <v>22.672693104530488</v>
      </c>
      <c r="V67" s="78">
        <f t="shared" si="72"/>
        <v>24.727380795384089</v>
      </c>
      <c r="W67" s="78">
        <f t="shared" si="72"/>
        <v>26.644265044697633</v>
      </c>
      <c r="X67" s="78">
        <f t="shared" si="72"/>
        <v>29.305394841666033</v>
      </c>
      <c r="Y67" s="78">
        <f t="shared" si="72"/>
        <v>28.271512545902411</v>
      </c>
      <c r="Z67" s="78">
        <f t="shared" si="72"/>
        <v>29.933362113241547</v>
      </c>
      <c r="AA67" s="78">
        <f t="shared" ref="AA67:AF67" si="73">(AA56/AA$59)*100</f>
        <v>34.881987139234695</v>
      </c>
      <c r="AB67" s="78">
        <f t="shared" si="73"/>
        <v>36.536181294604866</v>
      </c>
      <c r="AC67" s="78">
        <f t="shared" si="73"/>
        <v>38.402837939697285</v>
      </c>
      <c r="AD67" s="78">
        <f t="shared" si="73"/>
        <v>33.199377748241609</v>
      </c>
      <c r="AE67" s="78">
        <f t="shared" si="73"/>
        <v>35.310782318365149</v>
      </c>
      <c r="AF67" s="78">
        <f t="shared" si="73"/>
        <v>35.73305241188595</v>
      </c>
      <c r="AG67" s="78">
        <f t="shared" ref="AG67:AH67" si="74">(AG56/AG$59)*100</f>
        <v>37.795452042638942</v>
      </c>
      <c r="AH67" s="78">
        <f t="shared" si="74"/>
        <v>39.25210836677487</v>
      </c>
      <c r="AI67" s="78">
        <f t="shared" ref="AI67:AJ67" si="75">(AI56/AI$59)*100</f>
        <v>34.199689620272871</v>
      </c>
      <c r="AJ67" s="78">
        <f t="shared" si="75"/>
        <v>36.549208442983812</v>
      </c>
      <c r="AK67" s="78">
        <f t="shared" ref="AK67" si="76">(AK56/AK$59)*100</f>
        <v>42.860455500689312</v>
      </c>
      <c r="AL67" s="78">
        <f t="shared" ref="AL67" si="77">(AL56/AL$59)*100</f>
        <v>39.709405393754231</v>
      </c>
      <c r="AM67" s="78">
        <f t="shared" ref="AM67:AN67" si="78">(AM56/AM$59)*100</f>
        <v>42.834303756954618</v>
      </c>
      <c r="AN67" s="78">
        <f t="shared" si="78"/>
        <v>42.937166861341872</v>
      </c>
      <c r="AO67" s="78">
        <f t="shared" ref="AO67" si="79">(AO56/AO$59)*100</f>
        <v>39.886758805529425</v>
      </c>
    </row>
    <row r="68" spans="1:41" ht="12.75" customHeight="1" x14ac:dyDescent="0.2">
      <c r="A68" s="21" t="s">
        <v>99</v>
      </c>
      <c r="B68" s="78"/>
      <c r="C68" s="78"/>
      <c r="D68" s="78"/>
      <c r="E68" s="78"/>
      <c r="F68" s="78"/>
      <c r="G68" s="78"/>
      <c r="H68" s="78"/>
      <c r="I68" s="78"/>
      <c r="J68" s="78"/>
      <c r="K68" s="78"/>
      <c r="L68" s="78"/>
      <c r="M68" s="78"/>
      <c r="N68" s="78"/>
      <c r="O68" s="78"/>
      <c r="P68" s="78"/>
      <c r="Q68" s="78"/>
      <c r="R68" s="78"/>
      <c r="S68" s="78"/>
      <c r="T68" s="78">
        <f t="shared" ref="T68:Z69" si="80">(T57/T$59)*100</f>
        <v>67.952769707614678</v>
      </c>
      <c r="U68" s="78">
        <f t="shared" si="80"/>
        <v>62.967352064229395</v>
      </c>
      <c r="V68" s="78">
        <f t="shared" si="80"/>
        <v>59.684181298478698</v>
      </c>
      <c r="W68" s="78">
        <f t="shared" si="80"/>
        <v>63.407012007537503</v>
      </c>
      <c r="X68" s="78">
        <f t="shared" si="80"/>
        <v>59.965416079760473</v>
      </c>
      <c r="Y68" s="78">
        <f t="shared" si="80"/>
        <v>59.090855655314265</v>
      </c>
      <c r="Z68" s="78">
        <f t="shared" si="80"/>
        <v>58.311795610324587</v>
      </c>
      <c r="AA68" s="78">
        <f t="shared" ref="AA68:AC68" si="81">(AA57/AA$59)*100</f>
        <v>50.755706078931304</v>
      </c>
      <c r="AB68" s="78">
        <f t="shared" si="81"/>
        <v>48.633691005280063</v>
      </c>
      <c r="AC68" s="78">
        <f t="shared" si="81"/>
        <v>51.553315837959126</v>
      </c>
      <c r="AD68" s="78">
        <f t="shared" ref="AD68:AE68" si="82">(AD57/AD$59)*100</f>
        <v>55.106004961766551</v>
      </c>
      <c r="AE68" s="78">
        <f t="shared" si="82"/>
        <v>55.483383291326192</v>
      </c>
      <c r="AF68" s="78">
        <f t="shared" ref="AF68:AG68" si="83">(AF57/AF$59)*100</f>
        <v>56.406339523930583</v>
      </c>
      <c r="AG68" s="78">
        <f t="shared" si="83"/>
        <v>51.901687544889832</v>
      </c>
      <c r="AH68" s="78">
        <f t="shared" ref="AH68:AI68" si="84">(AH57/AH$59)*100</f>
        <v>52.699121796672209</v>
      </c>
      <c r="AI68" s="78">
        <f t="shared" si="84"/>
        <v>56.717195126209965</v>
      </c>
      <c r="AJ68" s="78">
        <f t="shared" ref="AJ68:AK68" si="85">(AJ57/AJ$59)*100</f>
        <v>54.623688860592544</v>
      </c>
      <c r="AK68" s="78">
        <f t="shared" si="85"/>
        <v>48.936524573921709</v>
      </c>
      <c r="AL68" s="78">
        <f t="shared" ref="AL68" si="86">(AL57/AL$59)*100</f>
        <v>49.530033727758102</v>
      </c>
      <c r="AM68" s="78">
        <f t="shared" ref="AM68:AN68" si="87">(AM57/AM$59)*100</f>
        <v>47.462663721236915</v>
      </c>
      <c r="AN68" s="78">
        <f t="shared" si="87"/>
        <v>44.738105399168212</v>
      </c>
      <c r="AO68" s="78">
        <f t="shared" ref="AO68" si="88">(AO57/AO$59)*100</f>
        <v>47.498559268130869</v>
      </c>
    </row>
    <row r="69" spans="1:41" ht="12.75" customHeight="1" x14ac:dyDescent="0.2">
      <c r="A69" s="21" t="s">
        <v>100</v>
      </c>
      <c r="B69" s="78"/>
      <c r="C69" s="78"/>
      <c r="D69" s="78"/>
      <c r="E69" s="78"/>
      <c r="F69" s="78"/>
      <c r="G69" s="78"/>
      <c r="H69" s="78"/>
      <c r="I69" s="78"/>
      <c r="J69" s="78"/>
      <c r="K69" s="78"/>
      <c r="L69" s="78"/>
      <c r="M69" s="78"/>
      <c r="N69" s="78"/>
      <c r="O69" s="78"/>
      <c r="P69" s="78"/>
      <c r="Q69" s="78"/>
      <c r="R69" s="78"/>
      <c r="S69" s="78"/>
      <c r="T69" s="78">
        <f t="shared" si="80"/>
        <v>11.974588247840826</v>
      </c>
      <c r="U69" s="78">
        <f t="shared" si="80"/>
        <v>14.359954831240106</v>
      </c>
      <c r="V69" s="78">
        <f t="shared" si="80"/>
        <v>15.588437906137198</v>
      </c>
      <c r="W69" s="78">
        <f t="shared" si="80"/>
        <v>9.9487229477648729</v>
      </c>
      <c r="X69" s="78">
        <f t="shared" si="80"/>
        <v>10.729189078573489</v>
      </c>
      <c r="Y69" s="78">
        <f t="shared" si="80"/>
        <v>12.637631798783335</v>
      </c>
      <c r="Z69" s="78">
        <f t="shared" si="80"/>
        <v>11.754842276433862</v>
      </c>
      <c r="AA69" s="78">
        <f t="shared" ref="AA69:AB69" si="89">(AA58/AA$59)*100</f>
        <v>14.362306781833997</v>
      </c>
      <c r="AB69" s="78">
        <f t="shared" si="89"/>
        <v>14.830127700115076</v>
      </c>
      <c r="AC69" s="78">
        <f t="shared" ref="AC69:AD69" si="90">(AC58/AC$59)*100</f>
        <v>10.043846222343584</v>
      </c>
      <c r="AD69" s="78">
        <f t="shared" si="90"/>
        <v>11.694617289991839</v>
      </c>
      <c r="AE69" s="78">
        <f t="shared" ref="AE69:AF69" si="91">(AE58/AE$59)*100</f>
        <v>9.2058343903086612</v>
      </c>
      <c r="AF69" s="78">
        <f t="shared" si="91"/>
        <v>7.8606080641834675</v>
      </c>
      <c r="AG69" s="78">
        <f t="shared" ref="AG69:AH69" si="92">(AG58/AG$59)*100</f>
        <v>10.302860412471224</v>
      </c>
      <c r="AH69" s="78">
        <f t="shared" si="92"/>
        <v>8.0487698365529248</v>
      </c>
      <c r="AI69" s="78">
        <f t="shared" ref="AI69:AJ69" si="93">(AI58/AI$59)*100</f>
        <v>9.0831152535171693</v>
      </c>
      <c r="AJ69" s="78">
        <f t="shared" si="93"/>
        <v>8.8271026964236512</v>
      </c>
      <c r="AK69" s="78">
        <f t="shared" ref="AK69" si="94">(AK58/AK$59)*100</f>
        <v>8.2030199253889826</v>
      </c>
      <c r="AL69" s="78">
        <f t="shared" ref="AL69" si="95">(AL58/AL$59)*100</f>
        <v>10.760560878487672</v>
      </c>
      <c r="AM69" s="78">
        <f t="shared" ref="AM69:AN69" si="96">(AM58/AM$59)*100</f>
        <v>9.7030325218084688</v>
      </c>
      <c r="AN69" s="78">
        <f t="shared" si="96"/>
        <v>12.324727739489919</v>
      </c>
      <c r="AO69" s="78">
        <f t="shared" ref="AO69" si="97">(AO58/AO$59)*100</f>
        <v>12.614681926339705</v>
      </c>
    </row>
    <row r="70" spans="1:41" ht="12.75" customHeight="1" x14ac:dyDescent="0.2">
      <c r="A70" s="21" t="s">
        <v>94</v>
      </c>
      <c r="T70" s="22">
        <f>(T52/(T56+T57))*100</f>
        <v>92.665195574761896</v>
      </c>
      <c r="U70" s="22">
        <f t="shared" ref="U70:Z70" si="98">(U52/(U56+U57))*100</f>
        <v>95.753484525956864</v>
      </c>
      <c r="V70" s="22">
        <f t="shared" si="98"/>
        <v>88.923754217811535</v>
      </c>
      <c r="W70" s="22">
        <f t="shared" si="98"/>
        <v>86.222946811012832</v>
      </c>
      <c r="X70" s="22">
        <f t="shared" si="98"/>
        <v>88.213503548487822</v>
      </c>
      <c r="Y70" s="22">
        <f t="shared" si="98"/>
        <v>91.63305515675853</v>
      </c>
      <c r="Z70" s="22">
        <f t="shared" si="98"/>
        <v>88.213734256524106</v>
      </c>
      <c r="AA70" s="22">
        <f t="shared" ref="AA70:AC70" si="99">(AA52/(AA56+AA57))*100</f>
        <v>84.897904715261845</v>
      </c>
      <c r="AB70" s="22">
        <f t="shared" si="99"/>
        <v>83.764253891782175</v>
      </c>
      <c r="AC70" s="22">
        <f t="shared" si="99"/>
        <v>88.061899529464043</v>
      </c>
      <c r="AD70" s="22">
        <f t="shared" ref="AD70:AE70" si="100">(AD52/(AD56+AD57))*100</f>
        <v>14.054109686107665</v>
      </c>
      <c r="AE70" s="22">
        <f t="shared" si="100"/>
        <v>89.328551131215988</v>
      </c>
      <c r="AF70" s="22">
        <f t="shared" ref="AF70:AG70" si="101">(AF52/(AF56+AF57))*100</f>
        <v>91.851868134858833</v>
      </c>
      <c r="AG70" s="22">
        <f t="shared" si="101"/>
        <v>88.892217923853224</v>
      </c>
      <c r="AH70" s="22">
        <f t="shared" ref="AH70:AI70" si="102">(AH52/(AH56+AH57))*100</f>
        <v>86.910341467701343</v>
      </c>
      <c r="AI70" s="22">
        <f t="shared" si="102"/>
        <v>89.868167394759496</v>
      </c>
      <c r="AJ70" s="22">
        <f t="shared" ref="AJ70:AK70" si="103">(AJ52/(AJ56+AJ57))*100</f>
        <v>87.50099854781682</v>
      </c>
      <c r="AK70" s="22">
        <f t="shared" si="103"/>
        <v>85.740704935347821</v>
      </c>
      <c r="AL70" s="22">
        <f t="shared" ref="AL70" si="104">(AL52/(AL56+AL57))*100</f>
        <v>86.676492116182828</v>
      </c>
      <c r="AM70" s="22">
        <f t="shared" ref="AM70:AN70" si="105">(AM52/(AM56+AM57))*100</f>
        <v>86.158527315783417</v>
      </c>
      <c r="AN70" s="22">
        <f t="shared" si="105"/>
        <v>86.063548959303915</v>
      </c>
      <c r="AO70" s="22">
        <f t="shared" ref="AO70" si="106">(AO52/(AO56+AO57))*100</f>
        <v>85.707164706352899</v>
      </c>
    </row>
    <row r="71" spans="1:41" x14ac:dyDescent="0.2">
      <c r="A71" s="21"/>
    </row>
    <row r="72" spans="1:41" s="11" customFormat="1" ht="12.75" customHeight="1" x14ac:dyDescent="0.2">
      <c r="A72" s="11" t="s">
        <v>40</v>
      </c>
      <c r="B72" s="12">
        <v>245.0873015873016</v>
      </c>
      <c r="C72" s="26">
        <v>290.93396226415092</v>
      </c>
      <c r="D72" s="26">
        <v>286.94505494505495</v>
      </c>
      <c r="E72" s="26">
        <v>282.03614457831327</v>
      </c>
      <c r="F72" s="26">
        <v>289.86046511627904</v>
      </c>
      <c r="G72" s="26">
        <v>295.32222222222219</v>
      </c>
      <c r="H72" s="26">
        <v>292.80681818181819</v>
      </c>
      <c r="I72" s="26">
        <v>302.31578947368422</v>
      </c>
      <c r="J72" s="26">
        <v>317.60638297872339</v>
      </c>
      <c r="K72" s="26">
        <v>282.58333333333331</v>
      </c>
      <c r="L72" s="26">
        <v>282.59183673469386</v>
      </c>
      <c r="M72" s="26">
        <v>268.18947368421055</v>
      </c>
      <c r="N72" s="12">
        <v>277.64615384615382</v>
      </c>
      <c r="O72" s="11">
        <v>274</v>
      </c>
      <c r="P72" s="11">
        <v>282</v>
      </c>
      <c r="Q72" s="11">
        <v>286</v>
      </c>
      <c r="R72" s="11">
        <v>269</v>
      </c>
      <c r="S72" s="11">
        <v>284</v>
      </c>
      <c r="T72" s="11">
        <v>275</v>
      </c>
      <c r="U72" s="11">
        <v>254</v>
      </c>
      <c r="V72" s="11">
        <v>224</v>
      </c>
      <c r="W72" s="11">
        <v>194</v>
      </c>
      <c r="X72" s="23">
        <v>206.79012345679001</v>
      </c>
      <c r="Y72" s="23">
        <v>199.52500000000001</v>
      </c>
      <c r="Z72" s="23">
        <v>209</v>
      </c>
      <c r="AA72" s="23">
        <v>195</v>
      </c>
      <c r="AB72" s="23">
        <v>173</v>
      </c>
      <c r="AC72" s="23">
        <v>167</v>
      </c>
      <c r="AD72" s="23">
        <v>163</v>
      </c>
      <c r="AE72" s="23">
        <v>177</v>
      </c>
      <c r="AF72" s="23">
        <v>178</v>
      </c>
      <c r="AG72" s="11">
        <v>151</v>
      </c>
      <c r="AH72" s="11">
        <v>168</v>
      </c>
      <c r="AI72" s="11">
        <v>182</v>
      </c>
      <c r="AJ72" s="11">
        <v>145</v>
      </c>
      <c r="AK72" s="11">
        <v>142</v>
      </c>
      <c r="AL72" s="11">
        <v>175</v>
      </c>
      <c r="AM72" s="11">
        <v>187</v>
      </c>
      <c r="AN72" s="11">
        <v>184</v>
      </c>
      <c r="AO72" s="11">
        <v>178</v>
      </c>
    </row>
    <row r="73" spans="1:41" x14ac:dyDescent="0.2">
      <c r="B73" s="13"/>
      <c r="O73" s="13"/>
      <c r="P73" s="13"/>
      <c r="Q73" s="13"/>
      <c r="R73" s="13"/>
      <c r="S73" s="13"/>
      <c r="T73" s="13"/>
      <c r="U73" s="13"/>
      <c r="V73" s="14"/>
    </row>
    <row r="74" spans="1:41" s="11" customFormat="1" ht="12.75" customHeight="1" x14ac:dyDescent="0.2">
      <c r="A74" s="11" t="s">
        <v>8</v>
      </c>
      <c r="B74" s="23">
        <v>67</v>
      </c>
      <c r="C74" s="11">
        <v>49</v>
      </c>
      <c r="D74" s="11">
        <v>42</v>
      </c>
      <c r="E74" s="11">
        <v>38</v>
      </c>
      <c r="F74" s="11">
        <v>44</v>
      </c>
      <c r="G74" s="11">
        <v>47</v>
      </c>
      <c r="H74" s="11">
        <v>43</v>
      </c>
      <c r="I74" s="11">
        <v>44</v>
      </c>
      <c r="J74" s="11">
        <v>45</v>
      </c>
      <c r="K74" s="11">
        <v>32</v>
      </c>
      <c r="L74" s="11">
        <v>38</v>
      </c>
      <c r="M74" s="11">
        <v>44</v>
      </c>
      <c r="N74" s="12">
        <v>36</v>
      </c>
      <c r="O74" s="12">
        <v>78</v>
      </c>
      <c r="P74" s="12">
        <v>65</v>
      </c>
      <c r="Q74" s="12">
        <v>79</v>
      </c>
      <c r="R74" s="12">
        <v>76</v>
      </c>
      <c r="S74" s="12">
        <v>81</v>
      </c>
      <c r="T74" s="12">
        <v>74</v>
      </c>
      <c r="U74" s="12">
        <v>66</v>
      </c>
      <c r="V74" s="26">
        <v>72</v>
      </c>
      <c r="W74" s="11">
        <v>63</v>
      </c>
      <c r="X74" s="23">
        <v>61</v>
      </c>
      <c r="Y74" s="23">
        <v>70</v>
      </c>
      <c r="Z74" s="23">
        <v>65</v>
      </c>
      <c r="AA74" s="23">
        <v>66</v>
      </c>
      <c r="AB74" s="23">
        <v>65</v>
      </c>
      <c r="AC74" s="23">
        <v>58</v>
      </c>
      <c r="AD74" s="23">
        <v>57</v>
      </c>
      <c r="AE74" s="23">
        <v>60</v>
      </c>
      <c r="AF74" s="23">
        <v>58</v>
      </c>
      <c r="AG74" s="11">
        <v>61</v>
      </c>
      <c r="AH74" s="11">
        <v>56</v>
      </c>
      <c r="AI74" s="11">
        <v>56</v>
      </c>
      <c r="AJ74" s="11">
        <v>51</v>
      </c>
      <c r="AK74" s="11">
        <v>54</v>
      </c>
      <c r="AL74" s="11">
        <v>56</v>
      </c>
      <c r="AM74" s="11">
        <v>50</v>
      </c>
      <c r="AN74" s="11">
        <v>54</v>
      </c>
      <c r="AO74" s="11">
        <v>59</v>
      </c>
    </row>
    <row r="75" spans="1:41" s="11" customFormat="1" ht="12.75" customHeight="1" x14ac:dyDescent="0.2">
      <c r="A75" s="11" t="s">
        <v>49</v>
      </c>
      <c r="B75" s="23">
        <v>126</v>
      </c>
      <c r="C75" s="11">
        <v>106</v>
      </c>
      <c r="D75" s="11">
        <v>91</v>
      </c>
      <c r="E75" s="11">
        <v>83</v>
      </c>
      <c r="F75" s="11">
        <v>86</v>
      </c>
      <c r="G75" s="11">
        <v>90</v>
      </c>
      <c r="H75" s="11">
        <v>88</v>
      </c>
      <c r="I75" s="11">
        <v>95</v>
      </c>
      <c r="J75" s="11">
        <v>94</v>
      </c>
      <c r="K75" s="11">
        <v>96</v>
      </c>
      <c r="L75" s="11">
        <v>98</v>
      </c>
      <c r="M75" s="11">
        <v>95</v>
      </c>
      <c r="N75" s="12">
        <v>104</v>
      </c>
      <c r="O75" s="12">
        <v>91</v>
      </c>
      <c r="P75" s="12">
        <v>95</v>
      </c>
      <c r="Q75" s="12">
        <v>95</v>
      </c>
      <c r="R75" s="12">
        <v>91</v>
      </c>
      <c r="S75" s="12">
        <v>93</v>
      </c>
      <c r="T75" s="12">
        <v>89</v>
      </c>
      <c r="U75" s="12">
        <v>86</v>
      </c>
      <c r="V75" s="26">
        <v>85</v>
      </c>
      <c r="W75" s="11">
        <v>84</v>
      </c>
      <c r="X75" s="23">
        <v>81</v>
      </c>
      <c r="Y75" s="23">
        <v>80</v>
      </c>
      <c r="Z75" s="23">
        <v>79</v>
      </c>
      <c r="AA75" s="23">
        <v>78</v>
      </c>
      <c r="AB75" s="23">
        <v>80</v>
      </c>
      <c r="AC75" s="23">
        <v>75</v>
      </c>
      <c r="AD75" s="23">
        <v>73</v>
      </c>
      <c r="AE75" s="23">
        <v>73</v>
      </c>
      <c r="AF75" s="23">
        <v>74</v>
      </c>
      <c r="AG75" s="11">
        <v>73</v>
      </c>
      <c r="AH75" s="11">
        <v>72</v>
      </c>
      <c r="AI75" s="11">
        <v>71</v>
      </c>
      <c r="AJ75" s="11">
        <v>67</v>
      </c>
      <c r="AK75" s="11">
        <v>67</v>
      </c>
      <c r="AL75" s="11">
        <v>70</v>
      </c>
      <c r="AM75" s="11">
        <v>64</v>
      </c>
      <c r="AN75" s="11">
        <v>64</v>
      </c>
      <c r="AO75" s="11">
        <v>65</v>
      </c>
    </row>
    <row r="76" spans="1:41" ht="12.75"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row>
    <row r="77" spans="1:41" ht="22.5" x14ac:dyDescent="0.2">
      <c r="A77" s="79" t="s">
        <v>141</v>
      </c>
      <c r="B77" s="79"/>
      <c r="C77" s="79"/>
      <c r="D77" s="79"/>
      <c r="E77" s="79"/>
      <c r="F77" s="79"/>
      <c r="G77" s="79"/>
      <c r="H77" s="79"/>
    </row>
  </sheetData>
  <pageMargins left="0.70866141732283472" right="0.70866141732283472" top="0.78740157480314965" bottom="0.78740157480314965" header="0.31496062992125984" footer="0.31496062992125984"/>
  <pageSetup paperSize="9" scale="51" fitToWidth="3" orientation="landscape" r:id="rId1"/>
  <headerFooter>
    <oddHeader>&amp;A</oddHeader>
    <oddFooter>Side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O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11.42578125" defaultRowHeight="12" x14ac:dyDescent="0.2"/>
  <cols>
    <col min="1" max="1" width="62.85546875" style="49" customWidth="1"/>
    <col min="2" max="26" width="12.7109375" style="49" customWidth="1"/>
    <col min="27" max="37" width="14" style="49" customWidth="1"/>
    <col min="38" max="41" width="12.7109375" style="49" customWidth="1"/>
    <col min="42" max="256" width="11.42578125" style="49"/>
    <col min="257" max="257" width="32.28515625" style="49" customWidth="1"/>
    <col min="258" max="282" width="10.7109375" style="49" customWidth="1"/>
    <col min="283" max="512" width="11.42578125" style="49"/>
    <col min="513" max="513" width="32.28515625" style="49" customWidth="1"/>
    <col min="514" max="538" width="10.7109375" style="49" customWidth="1"/>
    <col min="539" max="768" width="11.42578125" style="49"/>
    <col min="769" max="769" width="32.28515625" style="49" customWidth="1"/>
    <col min="770" max="794" width="10.7109375" style="49" customWidth="1"/>
    <col min="795" max="1024" width="11.42578125" style="49"/>
    <col min="1025" max="1025" width="32.28515625" style="49" customWidth="1"/>
    <col min="1026" max="1050" width="10.7109375" style="49" customWidth="1"/>
    <col min="1051" max="1280" width="11.42578125" style="49"/>
    <col min="1281" max="1281" width="32.28515625" style="49" customWidth="1"/>
    <col min="1282" max="1306" width="10.7109375" style="49" customWidth="1"/>
    <col min="1307" max="1536" width="11.42578125" style="49"/>
    <col min="1537" max="1537" width="32.28515625" style="49" customWidth="1"/>
    <col min="1538" max="1562" width="10.7109375" style="49" customWidth="1"/>
    <col min="1563" max="1792" width="11.42578125" style="49"/>
    <col min="1793" max="1793" width="32.28515625" style="49" customWidth="1"/>
    <col min="1794" max="1818" width="10.7109375" style="49" customWidth="1"/>
    <col min="1819" max="2048" width="11.42578125" style="49"/>
    <col min="2049" max="2049" width="32.28515625" style="49" customWidth="1"/>
    <col min="2050" max="2074" width="10.7109375" style="49" customWidth="1"/>
    <col min="2075" max="2304" width="11.42578125" style="49"/>
    <col min="2305" max="2305" width="32.28515625" style="49" customWidth="1"/>
    <col min="2306" max="2330" width="10.7109375" style="49" customWidth="1"/>
    <col min="2331" max="2560" width="11.42578125" style="49"/>
    <col min="2561" max="2561" width="32.28515625" style="49" customWidth="1"/>
    <col min="2562" max="2586" width="10.7109375" style="49" customWidth="1"/>
    <col min="2587" max="2816" width="11.42578125" style="49"/>
    <col min="2817" max="2817" width="32.28515625" style="49" customWidth="1"/>
    <col min="2818" max="2842" width="10.7109375" style="49" customWidth="1"/>
    <col min="2843" max="3072" width="11.42578125" style="49"/>
    <col min="3073" max="3073" width="32.28515625" style="49" customWidth="1"/>
    <col min="3074" max="3098" width="10.7109375" style="49" customWidth="1"/>
    <col min="3099" max="3328" width="11.42578125" style="49"/>
    <col min="3329" max="3329" width="32.28515625" style="49" customWidth="1"/>
    <col min="3330" max="3354" width="10.7109375" style="49" customWidth="1"/>
    <col min="3355" max="3584" width="11.42578125" style="49"/>
    <col min="3585" max="3585" width="32.28515625" style="49" customWidth="1"/>
    <col min="3586" max="3610" width="10.7109375" style="49" customWidth="1"/>
    <col min="3611" max="3840" width="11.42578125" style="49"/>
    <col min="3841" max="3841" width="32.28515625" style="49" customWidth="1"/>
    <col min="3842" max="3866" width="10.7109375" style="49" customWidth="1"/>
    <col min="3867" max="4096" width="11.42578125" style="49"/>
    <col min="4097" max="4097" width="32.28515625" style="49" customWidth="1"/>
    <col min="4098" max="4122" width="10.7109375" style="49" customWidth="1"/>
    <col min="4123" max="4352" width="11.42578125" style="49"/>
    <col min="4353" max="4353" width="32.28515625" style="49" customWidth="1"/>
    <col min="4354" max="4378" width="10.7109375" style="49" customWidth="1"/>
    <col min="4379" max="4608" width="11.42578125" style="49"/>
    <col min="4609" max="4609" width="32.28515625" style="49" customWidth="1"/>
    <col min="4610" max="4634" width="10.7109375" style="49" customWidth="1"/>
    <col min="4635" max="4864" width="11.42578125" style="49"/>
    <col min="4865" max="4865" width="32.28515625" style="49" customWidth="1"/>
    <col min="4866" max="4890" width="10.7109375" style="49" customWidth="1"/>
    <col min="4891" max="5120" width="11.42578125" style="49"/>
    <col min="5121" max="5121" width="32.28515625" style="49" customWidth="1"/>
    <col min="5122" max="5146" width="10.7109375" style="49" customWidth="1"/>
    <col min="5147" max="5376" width="11.42578125" style="49"/>
    <col min="5377" max="5377" width="32.28515625" style="49" customWidth="1"/>
    <col min="5378" max="5402" width="10.7109375" style="49" customWidth="1"/>
    <col min="5403" max="5632" width="11.42578125" style="49"/>
    <col min="5633" max="5633" width="32.28515625" style="49" customWidth="1"/>
    <col min="5634" max="5658" width="10.7109375" style="49" customWidth="1"/>
    <col min="5659" max="5888" width="11.42578125" style="49"/>
    <col min="5889" max="5889" width="32.28515625" style="49" customWidth="1"/>
    <col min="5890" max="5914" width="10.7109375" style="49" customWidth="1"/>
    <col min="5915" max="6144" width="11.42578125" style="49"/>
    <col min="6145" max="6145" width="32.28515625" style="49" customWidth="1"/>
    <col min="6146" max="6170" width="10.7109375" style="49" customWidth="1"/>
    <col min="6171" max="6400" width="11.42578125" style="49"/>
    <col min="6401" max="6401" width="32.28515625" style="49" customWidth="1"/>
    <col min="6402" max="6426" width="10.7109375" style="49" customWidth="1"/>
    <col min="6427" max="6656" width="11.42578125" style="49"/>
    <col min="6657" max="6657" width="32.28515625" style="49" customWidth="1"/>
    <col min="6658" max="6682" width="10.7109375" style="49" customWidth="1"/>
    <col min="6683" max="6912" width="11.42578125" style="49"/>
    <col min="6913" max="6913" width="32.28515625" style="49" customWidth="1"/>
    <col min="6914" max="6938" width="10.7109375" style="49" customWidth="1"/>
    <col min="6939" max="7168" width="11.42578125" style="49"/>
    <col min="7169" max="7169" width="32.28515625" style="49" customWidth="1"/>
    <col min="7170" max="7194" width="10.7109375" style="49" customWidth="1"/>
    <col min="7195" max="7424" width="11.42578125" style="49"/>
    <col min="7425" max="7425" width="32.28515625" style="49" customWidth="1"/>
    <col min="7426" max="7450" width="10.7109375" style="49" customWidth="1"/>
    <col min="7451" max="7680" width="11.42578125" style="49"/>
    <col min="7681" max="7681" width="32.28515625" style="49" customWidth="1"/>
    <col min="7682" max="7706" width="10.7109375" style="49" customWidth="1"/>
    <col min="7707" max="7936" width="11.42578125" style="49"/>
    <col min="7937" max="7937" width="32.28515625" style="49" customWidth="1"/>
    <col min="7938" max="7962" width="10.7109375" style="49" customWidth="1"/>
    <col min="7963" max="8192" width="11.42578125" style="49"/>
    <col min="8193" max="8193" width="32.28515625" style="49" customWidth="1"/>
    <col min="8194" max="8218" width="10.7109375" style="49" customWidth="1"/>
    <col min="8219" max="8448" width="11.42578125" style="49"/>
    <col min="8449" max="8449" width="32.28515625" style="49" customWidth="1"/>
    <col min="8450" max="8474" width="10.7109375" style="49" customWidth="1"/>
    <col min="8475" max="8704" width="11.42578125" style="49"/>
    <col min="8705" max="8705" width="32.28515625" style="49" customWidth="1"/>
    <col min="8706" max="8730" width="10.7109375" style="49" customWidth="1"/>
    <col min="8731" max="8960" width="11.42578125" style="49"/>
    <col min="8961" max="8961" width="32.28515625" style="49" customWidth="1"/>
    <col min="8962" max="8986" width="10.7109375" style="49" customWidth="1"/>
    <col min="8987" max="9216" width="11.42578125" style="49"/>
    <col min="9217" max="9217" width="32.28515625" style="49" customWidth="1"/>
    <col min="9218" max="9242" width="10.7109375" style="49" customWidth="1"/>
    <col min="9243" max="9472" width="11.42578125" style="49"/>
    <col min="9473" max="9473" width="32.28515625" style="49" customWidth="1"/>
    <col min="9474" max="9498" width="10.7109375" style="49" customWidth="1"/>
    <col min="9499" max="9728" width="11.42578125" style="49"/>
    <col min="9729" max="9729" width="32.28515625" style="49" customWidth="1"/>
    <col min="9730" max="9754" width="10.7109375" style="49" customWidth="1"/>
    <col min="9755" max="9984" width="11.42578125" style="49"/>
    <col min="9985" max="9985" width="32.28515625" style="49" customWidth="1"/>
    <col min="9986" max="10010" width="10.7109375" style="49" customWidth="1"/>
    <col min="10011" max="10240" width="11.42578125" style="49"/>
    <col min="10241" max="10241" width="32.28515625" style="49" customWidth="1"/>
    <col min="10242" max="10266" width="10.7109375" style="49" customWidth="1"/>
    <col min="10267" max="10496" width="11.42578125" style="49"/>
    <col min="10497" max="10497" width="32.28515625" style="49" customWidth="1"/>
    <col min="10498" max="10522" width="10.7109375" style="49" customWidth="1"/>
    <col min="10523" max="10752" width="11.42578125" style="49"/>
    <col min="10753" max="10753" width="32.28515625" style="49" customWidth="1"/>
    <col min="10754" max="10778" width="10.7109375" style="49" customWidth="1"/>
    <col min="10779" max="11008" width="11.42578125" style="49"/>
    <col min="11009" max="11009" width="32.28515625" style="49" customWidth="1"/>
    <col min="11010" max="11034" width="10.7109375" style="49" customWidth="1"/>
    <col min="11035" max="11264" width="11.42578125" style="49"/>
    <col min="11265" max="11265" width="32.28515625" style="49" customWidth="1"/>
    <col min="11266" max="11290" width="10.7109375" style="49" customWidth="1"/>
    <col min="11291" max="11520" width="11.42578125" style="49"/>
    <col min="11521" max="11521" width="32.28515625" style="49" customWidth="1"/>
    <col min="11522" max="11546" width="10.7109375" style="49" customWidth="1"/>
    <col min="11547" max="11776" width="11.42578125" style="49"/>
    <col min="11777" max="11777" width="32.28515625" style="49" customWidth="1"/>
    <col min="11778" max="11802" width="10.7109375" style="49" customWidth="1"/>
    <col min="11803" max="12032" width="11.42578125" style="49"/>
    <col min="12033" max="12033" width="32.28515625" style="49" customWidth="1"/>
    <col min="12034" max="12058" width="10.7109375" style="49" customWidth="1"/>
    <col min="12059" max="12288" width="11.42578125" style="49"/>
    <col min="12289" max="12289" width="32.28515625" style="49" customWidth="1"/>
    <col min="12290" max="12314" width="10.7109375" style="49" customWidth="1"/>
    <col min="12315" max="12544" width="11.42578125" style="49"/>
    <col min="12545" max="12545" width="32.28515625" style="49" customWidth="1"/>
    <col min="12546" max="12570" width="10.7109375" style="49" customWidth="1"/>
    <col min="12571" max="12800" width="11.42578125" style="49"/>
    <col min="12801" max="12801" width="32.28515625" style="49" customWidth="1"/>
    <col min="12802" max="12826" width="10.7109375" style="49" customWidth="1"/>
    <col min="12827" max="13056" width="11.42578125" style="49"/>
    <col min="13057" max="13057" width="32.28515625" style="49" customWidth="1"/>
    <col min="13058" max="13082" width="10.7109375" style="49" customWidth="1"/>
    <col min="13083" max="13312" width="11.42578125" style="49"/>
    <col min="13313" max="13313" width="32.28515625" style="49" customWidth="1"/>
    <col min="13314" max="13338" width="10.7109375" style="49" customWidth="1"/>
    <col min="13339" max="13568" width="11.42578125" style="49"/>
    <col min="13569" max="13569" width="32.28515625" style="49" customWidth="1"/>
    <col min="13570" max="13594" width="10.7109375" style="49" customWidth="1"/>
    <col min="13595" max="13824" width="11.42578125" style="49"/>
    <col min="13825" max="13825" width="32.28515625" style="49" customWidth="1"/>
    <col min="13826" max="13850" width="10.7109375" style="49" customWidth="1"/>
    <col min="13851" max="14080" width="11.42578125" style="49"/>
    <col min="14081" max="14081" width="32.28515625" style="49" customWidth="1"/>
    <col min="14082" max="14106" width="10.7109375" style="49" customWidth="1"/>
    <col min="14107" max="14336" width="11.42578125" style="49"/>
    <col min="14337" max="14337" width="32.28515625" style="49" customWidth="1"/>
    <col min="14338" max="14362" width="10.7109375" style="49" customWidth="1"/>
    <col min="14363" max="14592" width="11.42578125" style="49"/>
    <col min="14593" max="14593" width="32.28515625" style="49" customWidth="1"/>
    <col min="14594" max="14618" width="10.7109375" style="49" customWidth="1"/>
    <col min="14619" max="14848" width="11.42578125" style="49"/>
    <col min="14849" max="14849" width="32.28515625" style="49" customWidth="1"/>
    <col min="14850" max="14874" width="10.7109375" style="49" customWidth="1"/>
    <col min="14875" max="15104" width="11.42578125" style="49"/>
    <col min="15105" max="15105" width="32.28515625" style="49" customWidth="1"/>
    <col min="15106" max="15130" width="10.7109375" style="49" customWidth="1"/>
    <col min="15131" max="15360" width="11.42578125" style="49"/>
    <col min="15361" max="15361" width="32.28515625" style="49" customWidth="1"/>
    <col min="15362" max="15386" width="10.7109375" style="49" customWidth="1"/>
    <col min="15387" max="15616" width="11.42578125" style="49"/>
    <col min="15617" max="15617" width="32.28515625" style="49" customWidth="1"/>
    <col min="15618" max="15642" width="10.7109375" style="49" customWidth="1"/>
    <col min="15643" max="15872" width="11.42578125" style="49"/>
    <col min="15873" max="15873" width="32.28515625" style="49" customWidth="1"/>
    <col min="15874" max="15898" width="10.7109375" style="49" customWidth="1"/>
    <col min="15899" max="16128" width="11.42578125" style="49"/>
    <col min="16129" max="16129" width="32.28515625" style="49" customWidth="1"/>
    <col min="16130" max="16154" width="10.7109375" style="49" customWidth="1"/>
    <col min="16155" max="16384" width="11.42578125" style="49"/>
  </cols>
  <sheetData>
    <row r="1" spans="1:41" ht="20.25" x14ac:dyDescent="0.3">
      <c r="A1" s="42" t="s">
        <v>14</v>
      </c>
    </row>
    <row r="3" spans="1:41" ht="33" x14ac:dyDescent="0.2">
      <c r="A3" s="45" t="s">
        <v>142</v>
      </c>
    </row>
    <row r="4" spans="1:41" ht="15" x14ac:dyDescent="0.2">
      <c r="A4" s="110" t="s">
        <v>147</v>
      </c>
    </row>
    <row r="5" spans="1:41" x14ac:dyDescent="0.2">
      <c r="A5" s="71"/>
    </row>
    <row r="6" spans="1:41" ht="12" customHeight="1" x14ac:dyDescent="0.2">
      <c r="A6" s="2" t="s">
        <v>50</v>
      </c>
    </row>
    <row r="7" spans="1:41" ht="12" customHeight="1" x14ac:dyDescent="0.2">
      <c r="A7" s="2" t="s">
        <v>104</v>
      </c>
    </row>
    <row r="8" spans="1:41" ht="12" customHeight="1" x14ac:dyDescent="0.2">
      <c r="A8" s="2" t="s">
        <v>152</v>
      </c>
    </row>
    <row r="9" spans="1:41" ht="12" customHeight="1" x14ac:dyDescent="0.2">
      <c r="A9" s="4" t="s">
        <v>153</v>
      </c>
    </row>
    <row r="10" spans="1:41" ht="37.5" customHeight="1" x14ac:dyDescent="0.2">
      <c r="A10" s="5" t="s">
        <v>75</v>
      </c>
    </row>
    <row r="12" spans="1:41" ht="13.5" customHeight="1" x14ac:dyDescent="0.2">
      <c r="A12" s="47" t="s">
        <v>15</v>
      </c>
      <c r="B12" s="48">
        <v>1985</v>
      </c>
      <c r="C12" s="48">
        <v>1986</v>
      </c>
      <c r="D12" s="48">
        <v>1987</v>
      </c>
      <c r="E12" s="48">
        <v>1988</v>
      </c>
      <c r="F12" s="48">
        <v>1989</v>
      </c>
      <c r="G12" s="48">
        <v>1990</v>
      </c>
      <c r="H12" s="48">
        <v>1991</v>
      </c>
      <c r="I12" s="48">
        <v>1992</v>
      </c>
      <c r="J12" s="48">
        <v>1993</v>
      </c>
      <c r="K12" s="48">
        <v>1994</v>
      </c>
      <c r="L12" s="48">
        <v>1995</v>
      </c>
      <c r="M12" s="48">
        <v>1996</v>
      </c>
      <c r="N12" s="48">
        <v>1997</v>
      </c>
      <c r="O12" s="48">
        <v>1998</v>
      </c>
      <c r="P12" s="48">
        <v>1999</v>
      </c>
      <c r="Q12" s="48">
        <v>2000</v>
      </c>
      <c r="R12" s="48">
        <v>2001</v>
      </c>
      <c r="S12" s="48">
        <v>2002</v>
      </c>
      <c r="T12" s="48">
        <v>2003</v>
      </c>
      <c r="U12" s="48">
        <v>2004</v>
      </c>
      <c r="V12" s="48">
        <v>2005</v>
      </c>
      <c r="W12" s="48">
        <v>2006</v>
      </c>
      <c r="X12" s="48">
        <v>2007</v>
      </c>
      <c r="Y12" s="48">
        <v>2008</v>
      </c>
      <c r="Z12" s="48">
        <v>2009</v>
      </c>
      <c r="AA12" s="48">
        <v>2010</v>
      </c>
      <c r="AB12" s="48">
        <v>2011</v>
      </c>
      <c r="AC12" s="48">
        <v>2012</v>
      </c>
      <c r="AD12" s="48">
        <v>2013</v>
      </c>
      <c r="AE12" s="48">
        <v>2014</v>
      </c>
      <c r="AF12" s="48">
        <v>2015</v>
      </c>
      <c r="AG12" s="48">
        <v>2016</v>
      </c>
      <c r="AH12" s="48">
        <v>2017</v>
      </c>
      <c r="AI12" s="48">
        <v>2018</v>
      </c>
      <c r="AJ12" s="48">
        <v>2019</v>
      </c>
      <c r="AK12" s="48">
        <v>2020</v>
      </c>
      <c r="AL12" s="48">
        <v>2021</v>
      </c>
      <c r="AM12" s="48">
        <v>2022</v>
      </c>
      <c r="AN12" s="48">
        <v>2023</v>
      </c>
      <c r="AO12" s="48">
        <v>2024</v>
      </c>
    </row>
    <row r="13" spans="1:41" ht="15" customHeight="1" x14ac:dyDescent="0.2">
      <c r="A13" s="9" t="s">
        <v>106</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row>
    <row r="14" spans="1:41" ht="12.75" customHeight="1" x14ac:dyDescent="0.2">
      <c r="A14" s="51" t="s">
        <v>12</v>
      </c>
      <c r="B14" s="52">
        <v>2174336</v>
      </c>
      <c r="C14" s="52">
        <v>3188980</v>
      </c>
      <c r="D14" s="52">
        <v>3880245</v>
      </c>
      <c r="E14" s="52">
        <v>3155297</v>
      </c>
      <c r="F14" s="52">
        <v>4365689</v>
      </c>
      <c r="G14" s="52">
        <v>3061816</v>
      </c>
      <c r="H14" s="52">
        <v>4859375</v>
      </c>
      <c r="I14" s="52">
        <v>4710330</v>
      </c>
      <c r="J14" s="52">
        <v>4154970</v>
      </c>
      <c r="K14" s="52">
        <v>5049692</v>
      </c>
      <c r="L14" s="52">
        <v>6961834</v>
      </c>
      <c r="M14" s="52">
        <v>5151873</v>
      </c>
      <c r="N14" s="52">
        <v>7865953</v>
      </c>
      <c r="O14" s="52">
        <v>9176734</v>
      </c>
      <c r="P14" s="52">
        <v>5741349</v>
      </c>
      <c r="Q14" s="52">
        <v>6718871.4038461503</v>
      </c>
      <c r="R14" s="52">
        <v>8997132</v>
      </c>
      <c r="S14" s="52">
        <v>11923732</v>
      </c>
      <c r="T14" s="52">
        <v>7986132</v>
      </c>
      <c r="U14" s="52">
        <v>9373367</v>
      </c>
      <c r="V14" s="52">
        <v>12968053</v>
      </c>
      <c r="W14" s="52">
        <v>16769098</v>
      </c>
      <c r="X14" s="53">
        <v>15252008.592592601</v>
      </c>
      <c r="Y14" s="53">
        <v>18159795.920000002</v>
      </c>
      <c r="Z14" s="53">
        <v>19402183.041666701</v>
      </c>
      <c r="AA14" s="53">
        <v>27171993.083333299</v>
      </c>
      <c r="AB14" s="53">
        <v>24909291.407407399</v>
      </c>
      <c r="AC14" s="53">
        <v>19923214.3684211</v>
      </c>
      <c r="AD14" s="53">
        <v>23518619.350000001</v>
      </c>
      <c r="AE14" s="53">
        <v>25855993.7058824</v>
      </c>
      <c r="AF14" s="53">
        <v>36900060.117647097</v>
      </c>
      <c r="AG14" s="53">
        <v>40103509.214285702</v>
      </c>
      <c r="AH14" s="53">
        <v>39512478.0666667</v>
      </c>
      <c r="AI14" s="53">
        <v>42825593.857142903</v>
      </c>
      <c r="AJ14" s="53">
        <v>57839858.058823504</v>
      </c>
      <c r="AK14" s="53">
        <v>76773284.055555597</v>
      </c>
      <c r="AL14" s="53">
        <v>55294204.5625</v>
      </c>
      <c r="AM14" s="53">
        <v>56075161.866666697</v>
      </c>
      <c r="AN14" s="53">
        <v>58426250.235294104</v>
      </c>
      <c r="AO14" s="53">
        <v>62989423.0666667</v>
      </c>
    </row>
    <row r="15" spans="1:41" x14ac:dyDescent="0.2">
      <c r="A15" s="51"/>
      <c r="B15" s="54"/>
      <c r="C15" s="54"/>
      <c r="D15" s="54"/>
      <c r="E15" s="54"/>
      <c r="F15" s="54"/>
      <c r="G15" s="54"/>
      <c r="H15" s="54"/>
      <c r="I15" s="54"/>
      <c r="J15" s="54"/>
      <c r="K15" s="54"/>
      <c r="L15" s="54"/>
      <c r="M15" s="54"/>
      <c r="N15" s="54"/>
      <c r="O15" s="54"/>
      <c r="P15" s="54"/>
      <c r="Q15" s="54"/>
      <c r="R15" s="54"/>
      <c r="S15" s="54"/>
      <c r="T15" s="54"/>
      <c r="U15" s="54"/>
      <c r="V15" s="49" t="s">
        <v>76</v>
      </c>
      <c r="AN15" s="49" t="s">
        <v>76</v>
      </c>
      <c r="AO15" s="49" t="s">
        <v>76</v>
      </c>
    </row>
    <row r="16" spans="1:41" ht="12.75" customHeight="1" x14ac:dyDescent="0.2">
      <c r="A16" s="51" t="s">
        <v>13</v>
      </c>
      <c r="B16" s="54"/>
      <c r="C16" s="54"/>
      <c r="D16" s="54"/>
      <c r="E16" s="54"/>
      <c r="F16" s="54"/>
      <c r="G16" s="54"/>
      <c r="H16" s="54"/>
      <c r="I16" s="54"/>
      <c r="J16" s="54"/>
      <c r="K16" s="54"/>
      <c r="L16" s="54"/>
      <c r="M16" s="54"/>
      <c r="N16" s="54"/>
      <c r="O16" s="54"/>
      <c r="P16" s="54"/>
      <c r="Q16" s="54"/>
      <c r="R16" s="54"/>
      <c r="S16" s="54"/>
      <c r="T16" s="54"/>
      <c r="U16" s="54"/>
      <c r="AN16" s="49" t="s">
        <v>76</v>
      </c>
      <c r="AO16" s="49" t="s">
        <v>76</v>
      </c>
    </row>
    <row r="17" spans="1:41" ht="12.75" customHeight="1" x14ac:dyDescent="0.2">
      <c r="A17" s="49" t="s">
        <v>1</v>
      </c>
      <c r="B17" s="54">
        <v>74019</v>
      </c>
      <c r="C17" s="54">
        <v>110540</v>
      </c>
      <c r="D17" s="54">
        <v>138586</v>
      </c>
      <c r="E17" s="54">
        <v>114729</v>
      </c>
      <c r="F17" s="54">
        <v>157980</v>
      </c>
      <c r="G17" s="54">
        <v>120752</v>
      </c>
      <c r="H17" s="54">
        <v>190922</v>
      </c>
      <c r="I17" s="54">
        <v>162356</v>
      </c>
      <c r="J17" s="54">
        <v>140758</v>
      </c>
      <c r="K17" s="54">
        <v>174248</v>
      </c>
      <c r="L17" s="54">
        <v>214300</v>
      </c>
      <c r="M17" s="54">
        <v>151759</v>
      </c>
      <c r="N17" s="54">
        <v>262702</v>
      </c>
      <c r="O17" s="54">
        <v>295126.94444444397</v>
      </c>
      <c r="P17" s="54">
        <v>189568.80701754399</v>
      </c>
      <c r="Q17" s="54">
        <v>228053.90384615399</v>
      </c>
      <c r="R17" s="54">
        <v>340126.82692307699</v>
      </c>
      <c r="S17" s="54">
        <v>377531.536585366</v>
      </c>
      <c r="T17" s="54">
        <v>269591.39024390199</v>
      </c>
      <c r="U17" s="54">
        <v>357823.463414634</v>
      </c>
      <c r="V17" s="54">
        <v>400454.13333333301</v>
      </c>
      <c r="W17" s="54">
        <v>453731.42857142899</v>
      </c>
      <c r="X17" s="54">
        <v>382499.40740740701</v>
      </c>
      <c r="Y17" s="54">
        <v>476751.4</v>
      </c>
      <c r="Z17" s="54">
        <v>533798</v>
      </c>
      <c r="AA17" s="54">
        <v>788990.16666666698</v>
      </c>
      <c r="AB17" s="54">
        <v>702810.29629629594</v>
      </c>
      <c r="AC17" s="54">
        <v>525273.47368421103</v>
      </c>
      <c r="AD17" s="54">
        <v>630738.5</v>
      </c>
      <c r="AE17" s="54">
        <v>824885.41176470602</v>
      </c>
      <c r="AF17" s="54">
        <v>1135788.5294117599</v>
      </c>
      <c r="AG17" s="54">
        <v>1022648</v>
      </c>
      <c r="AH17" s="54">
        <v>866770.066666667</v>
      </c>
      <c r="AI17" s="54">
        <v>1013093.14285714</v>
      </c>
      <c r="AJ17" s="54">
        <v>1318468.41176471</v>
      </c>
      <c r="AK17" s="54">
        <v>1668668.16666667</v>
      </c>
      <c r="AL17" s="54">
        <v>1127354.1875</v>
      </c>
      <c r="AM17" s="54">
        <v>1150618.0666666699</v>
      </c>
      <c r="AN17" s="54">
        <v>1085479.9411764699</v>
      </c>
      <c r="AO17" s="54">
        <v>1203216.9333333301</v>
      </c>
    </row>
    <row r="18" spans="1:41" ht="12.75" customHeight="1" x14ac:dyDescent="0.2">
      <c r="A18" s="49" t="s">
        <v>127</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v>402216.52941176499</v>
      </c>
      <c r="AK18" s="54">
        <v>487477.72222222202</v>
      </c>
      <c r="AL18" s="54">
        <v>389941.6875</v>
      </c>
      <c r="AM18" s="54">
        <v>368585.73333333299</v>
      </c>
      <c r="AN18" s="54">
        <v>347384.41176470602</v>
      </c>
      <c r="AO18" s="54">
        <v>336349.933333333</v>
      </c>
    </row>
    <row r="19" spans="1:41" ht="12.75" customHeight="1" x14ac:dyDescent="0.2">
      <c r="A19" s="49" t="s">
        <v>9</v>
      </c>
      <c r="B19" s="54"/>
      <c r="C19" s="54"/>
      <c r="D19" s="54"/>
      <c r="E19" s="54"/>
      <c r="F19" s="54"/>
      <c r="G19" s="54"/>
      <c r="H19" s="54"/>
      <c r="I19" s="54"/>
      <c r="J19" s="54"/>
      <c r="K19" s="54"/>
      <c r="L19" s="54"/>
      <c r="M19" s="54"/>
      <c r="N19" s="54"/>
      <c r="O19" s="54"/>
      <c r="P19" s="54"/>
      <c r="Q19" s="54"/>
      <c r="R19" s="54"/>
      <c r="S19" s="54"/>
      <c r="T19" s="54">
        <v>14608.0243902439</v>
      </c>
      <c r="U19" s="54">
        <v>31383.7073170732</v>
      </c>
      <c r="V19" s="54">
        <v>44826.766666666699</v>
      </c>
      <c r="W19" s="54">
        <v>8246.0714285714294</v>
      </c>
      <c r="X19" s="54">
        <v>7528.9629629629599</v>
      </c>
      <c r="Y19" s="54">
        <v>17100.68</v>
      </c>
      <c r="Z19" s="54"/>
      <c r="AA19" s="54"/>
      <c r="AB19" s="54"/>
      <c r="AC19" s="54"/>
      <c r="AD19" s="54"/>
      <c r="AE19" s="54"/>
      <c r="AF19" s="54"/>
      <c r="AG19" s="54"/>
      <c r="AH19" s="54"/>
      <c r="AI19" s="54"/>
      <c r="AJ19" s="54"/>
      <c r="AK19" s="54"/>
      <c r="AL19" s="54"/>
      <c r="AM19" s="54"/>
      <c r="AN19" s="54"/>
      <c r="AO19" s="54"/>
    </row>
    <row r="20" spans="1:41" ht="12.75" customHeight="1" x14ac:dyDescent="0.2">
      <c r="A20" s="49" t="s">
        <v>10</v>
      </c>
      <c r="B20" s="54"/>
      <c r="C20" s="54"/>
      <c r="D20" s="54"/>
      <c r="E20" s="54"/>
      <c r="F20" s="54"/>
      <c r="G20" s="54"/>
      <c r="H20" s="54"/>
      <c r="I20" s="54"/>
      <c r="J20" s="54"/>
      <c r="K20" s="54"/>
      <c r="L20" s="54"/>
      <c r="M20" s="54"/>
      <c r="N20" s="54"/>
      <c r="O20" s="54"/>
      <c r="P20" s="54"/>
      <c r="Q20" s="54"/>
      <c r="R20" s="54"/>
      <c r="S20" s="54"/>
      <c r="T20" s="54"/>
      <c r="U20" s="54"/>
      <c r="V20" s="54">
        <v>25531.599999999999</v>
      </c>
      <c r="W20" s="54">
        <v>33284.571428571398</v>
      </c>
      <c r="X20" s="54">
        <v>30125.037037037</v>
      </c>
      <c r="Y20" s="54">
        <v>35534.080000000002</v>
      </c>
      <c r="Z20" s="54">
        <v>37961.458333333299</v>
      </c>
      <c r="AA20" s="54">
        <v>52677.166666666701</v>
      </c>
      <c r="AB20" s="54">
        <v>47603.666666666701</v>
      </c>
      <c r="AC20" s="54">
        <v>38008.210526315801</v>
      </c>
      <c r="AD20" s="54"/>
      <c r="AE20" s="54"/>
      <c r="AF20" s="54"/>
      <c r="AG20" s="54"/>
      <c r="AH20" s="54"/>
      <c r="AI20" s="54"/>
      <c r="AJ20" s="54"/>
      <c r="AK20" s="54"/>
      <c r="AL20" s="54">
        <v>117649.625</v>
      </c>
      <c r="AM20" s="54">
        <v>121341.866666667</v>
      </c>
      <c r="AN20" s="54">
        <v>120789.588235294</v>
      </c>
      <c r="AO20" s="54">
        <v>135638.86666666699</v>
      </c>
    </row>
    <row r="21" spans="1:41" ht="12.75" customHeight="1" x14ac:dyDescent="0.2">
      <c r="A21" s="4" t="s">
        <v>114</v>
      </c>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v>298642.64705882402</v>
      </c>
      <c r="AF21" s="54">
        <v>440166.41176470602</v>
      </c>
      <c r="AG21" s="54">
        <v>526626.35714285704</v>
      </c>
      <c r="AH21" s="54">
        <v>519041.33333333302</v>
      </c>
      <c r="AI21" s="54">
        <v>559659.21428571397</v>
      </c>
      <c r="AJ21" s="54">
        <v>766948.52941176505</v>
      </c>
      <c r="AK21" s="54">
        <v>1017763.5</v>
      </c>
      <c r="AL21" s="54">
        <v>724390.625</v>
      </c>
      <c r="AM21" s="54">
        <v>731481.4</v>
      </c>
      <c r="AN21" s="54">
        <v>748542.52941176505</v>
      </c>
      <c r="AO21" s="54">
        <v>832522.6</v>
      </c>
    </row>
    <row r="22" spans="1:41" ht="12.75" customHeight="1" x14ac:dyDescent="0.2">
      <c r="A22" s="4" t="s">
        <v>148</v>
      </c>
      <c r="AL22" s="54">
        <v>78909.125</v>
      </c>
      <c r="AM22" s="54">
        <v>229113.86666666699</v>
      </c>
      <c r="AN22" s="54">
        <v>230776.117647059</v>
      </c>
      <c r="AO22" s="54">
        <v>258586.73333333299</v>
      </c>
    </row>
    <row r="23" spans="1:41" ht="12.75" customHeight="1" x14ac:dyDescent="0.2">
      <c r="A23" s="49" t="s">
        <v>16</v>
      </c>
      <c r="B23" s="54">
        <v>682812</v>
      </c>
      <c r="C23" s="54">
        <v>1095937</v>
      </c>
      <c r="D23" s="54">
        <v>1343281</v>
      </c>
      <c r="E23" s="54">
        <v>1113683</v>
      </c>
      <c r="F23" s="54">
        <v>1530976</v>
      </c>
      <c r="G23" s="54">
        <v>929538</v>
      </c>
      <c r="H23" s="54">
        <v>1571292</v>
      </c>
      <c r="I23" s="54">
        <v>1531032</v>
      </c>
      <c r="J23" s="54">
        <v>1312746</v>
      </c>
      <c r="K23" s="54">
        <v>1826371</v>
      </c>
      <c r="L23" s="54">
        <v>2578121</v>
      </c>
      <c r="M23" s="54">
        <v>1833926</v>
      </c>
      <c r="N23" s="54">
        <v>2920293</v>
      </c>
      <c r="O23" s="54">
        <v>3391097.2777777798</v>
      </c>
      <c r="P23" s="54">
        <v>1916829.61403509</v>
      </c>
      <c r="Q23" s="54">
        <v>2069776.90384615</v>
      </c>
      <c r="R23" s="54">
        <v>2958410.8461538502</v>
      </c>
      <c r="S23" s="54">
        <v>3937845.9756097598</v>
      </c>
      <c r="T23" s="54">
        <v>2556373.7804878</v>
      </c>
      <c r="U23" s="54">
        <v>2752378.0487804902</v>
      </c>
      <c r="V23" s="54">
        <v>3555743.9333333299</v>
      </c>
      <c r="W23" s="54">
        <v>4580560.5357142901</v>
      </c>
      <c r="X23" s="54">
        <v>4264605.8148148097</v>
      </c>
      <c r="Y23" s="54">
        <v>4913302.04</v>
      </c>
      <c r="Z23" s="54">
        <v>5909131.5833333302</v>
      </c>
      <c r="AA23" s="54">
        <v>7643203.6666666698</v>
      </c>
      <c r="AB23" s="54">
        <v>6678069.2592592603</v>
      </c>
      <c r="AC23" s="54">
        <v>5917229.9473684197</v>
      </c>
      <c r="AD23" s="54">
        <v>6377616.5499999998</v>
      </c>
      <c r="AE23" s="54">
        <v>6983852.4117647102</v>
      </c>
      <c r="AF23" s="54">
        <v>9748831.9411764704</v>
      </c>
      <c r="AG23" s="54">
        <v>11387698.2142857</v>
      </c>
      <c r="AH23" s="54">
        <v>10699485.6666667</v>
      </c>
      <c r="AI23" s="54">
        <v>10565818.428571399</v>
      </c>
      <c r="AJ23" s="54">
        <v>15277922.1764706</v>
      </c>
      <c r="AK23" s="54">
        <v>20219957.611111101</v>
      </c>
      <c r="AL23" s="54">
        <v>13704870.5625</v>
      </c>
      <c r="AM23" s="54">
        <v>12364348.4666667</v>
      </c>
      <c r="AN23" s="54">
        <v>12847157.7058824</v>
      </c>
      <c r="AO23" s="54">
        <v>14237813.733333301</v>
      </c>
    </row>
    <row r="24" spans="1:41" ht="12.75" customHeight="1" x14ac:dyDescent="0.2">
      <c r="A24" s="49" t="s">
        <v>77</v>
      </c>
      <c r="B24" s="54">
        <v>42652</v>
      </c>
      <c r="C24" s="54">
        <v>69402</v>
      </c>
      <c r="D24" s="54">
        <v>76842</v>
      </c>
      <c r="E24" s="54">
        <v>74709</v>
      </c>
      <c r="F24" s="54">
        <v>77360</v>
      </c>
      <c r="G24" s="54">
        <v>66498</v>
      </c>
      <c r="H24" s="54">
        <v>85161</v>
      </c>
      <c r="I24" s="54">
        <v>87685</v>
      </c>
      <c r="J24" s="54">
        <v>89750</v>
      </c>
      <c r="K24" s="54">
        <v>85597</v>
      </c>
      <c r="L24" s="54">
        <v>85852</v>
      </c>
      <c r="M24" s="54">
        <v>90181</v>
      </c>
      <c r="N24" s="54">
        <v>103007</v>
      </c>
      <c r="O24" s="54">
        <v>108655.24074074101</v>
      </c>
      <c r="P24" s="54">
        <v>106161.73684210501</v>
      </c>
      <c r="Q24" s="54">
        <v>127065.269230769</v>
      </c>
      <c r="R24" s="54">
        <v>124249.44230769201</v>
      </c>
      <c r="S24" s="54">
        <v>121740.707317073</v>
      </c>
      <c r="T24" s="54">
        <v>135581.414634146</v>
      </c>
      <c r="U24" s="54">
        <v>133419.39024390199</v>
      </c>
      <c r="V24" s="54">
        <v>117326.3</v>
      </c>
      <c r="W24" s="54">
        <v>128733.321428571</v>
      </c>
      <c r="X24" s="54">
        <v>129775.66666666701</v>
      </c>
      <c r="Y24" s="54">
        <v>147451.92000000001</v>
      </c>
      <c r="Z24" s="54">
        <v>152079.41666666701</v>
      </c>
      <c r="AA24" s="54">
        <v>168382.29166666701</v>
      </c>
      <c r="AB24" s="54">
        <v>149428.81481481501</v>
      </c>
      <c r="AC24" s="54">
        <v>152646.89473684199</v>
      </c>
      <c r="AD24" s="54">
        <v>179560.45</v>
      </c>
      <c r="AE24" s="54">
        <v>189453.41176470599</v>
      </c>
      <c r="AF24" s="54">
        <v>247968.17647058799</v>
      </c>
      <c r="AG24" s="54">
        <v>317781.71428571403</v>
      </c>
      <c r="AH24" s="54">
        <v>270732.26666666701</v>
      </c>
      <c r="AI24" s="54">
        <v>301481</v>
      </c>
      <c r="AJ24" s="54">
        <v>299657.88235294097</v>
      </c>
      <c r="AK24" s="54">
        <v>354351.27777777798</v>
      </c>
      <c r="AL24" s="54">
        <v>355162.5625</v>
      </c>
      <c r="AM24" s="54">
        <v>351314.86666666699</v>
      </c>
      <c r="AN24" s="54">
        <v>341539.17647058802</v>
      </c>
      <c r="AO24" s="54">
        <v>385550.73333333299</v>
      </c>
    </row>
    <row r="25" spans="1:41" ht="12.75" customHeight="1" x14ac:dyDescent="0.2">
      <c r="A25" s="49" t="s">
        <v>3</v>
      </c>
      <c r="B25" s="54">
        <v>9604</v>
      </c>
      <c r="C25" s="54">
        <v>12765</v>
      </c>
      <c r="D25" s="54">
        <v>15455</v>
      </c>
      <c r="E25" s="54">
        <v>13403</v>
      </c>
      <c r="F25" s="54">
        <v>16750</v>
      </c>
      <c r="G25" s="54">
        <v>19143</v>
      </c>
      <c r="H25" s="54">
        <v>14420</v>
      </c>
      <c r="I25" s="54">
        <v>18835</v>
      </c>
      <c r="J25" s="54">
        <v>20624</v>
      </c>
      <c r="K25" s="54">
        <v>19954</v>
      </c>
      <c r="L25" s="54">
        <v>25333</v>
      </c>
      <c r="M25" s="54">
        <v>21898</v>
      </c>
      <c r="N25" s="54">
        <v>40030</v>
      </c>
      <c r="O25" s="54">
        <v>40716.240740740701</v>
      </c>
      <c r="P25" s="54">
        <v>32919.087719298201</v>
      </c>
      <c r="Q25" s="54">
        <v>55563.769230769198</v>
      </c>
      <c r="R25" s="54">
        <v>72891.288461538497</v>
      </c>
      <c r="S25" s="54">
        <v>76633.390243902395</v>
      </c>
      <c r="T25" s="54">
        <v>55469</v>
      </c>
      <c r="U25" s="54">
        <v>48979.780487804899</v>
      </c>
      <c r="V25" s="54">
        <v>42309.266666666699</v>
      </c>
      <c r="W25" s="54">
        <v>56182.857142857101</v>
      </c>
      <c r="X25" s="54">
        <v>79959.592592592599</v>
      </c>
      <c r="Y25" s="54">
        <v>68517.84</v>
      </c>
      <c r="Z25" s="54">
        <v>96782.333333333299</v>
      </c>
      <c r="AA25" s="54">
        <v>80408.416666666701</v>
      </c>
      <c r="AB25" s="54">
        <v>78573.111111111095</v>
      </c>
      <c r="AC25" s="54">
        <v>109836</v>
      </c>
      <c r="AD25" s="54">
        <v>159185.65</v>
      </c>
      <c r="AE25" s="54">
        <v>154270.47058823501</v>
      </c>
      <c r="AF25" s="54">
        <v>171891.882352941</v>
      </c>
      <c r="AG25" s="54">
        <v>199863.92857142899</v>
      </c>
      <c r="AH25" s="54">
        <v>191843.20000000001</v>
      </c>
      <c r="AI25" s="54">
        <v>225435.92857142899</v>
      </c>
      <c r="AJ25" s="54">
        <v>229568.64705882399</v>
      </c>
      <c r="AK25" s="54">
        <v>439711.77777777798</v>
      </c>
      <c r="AL25" s="54">
        <v>391975.3125</v>
      </c>
      <c r="AM25" s="54">
        <v>368970.13333333301</v>
      </c>
      <c r="AN25" s="54">
        <v>451017.88235294097</v>
      </c>
      <c r="AO25" s="54">
        <v>344891.33333333302</v>
      </c>
    </row>
    <row r="26" spans="1:41" ht="12.75" customHeight="1" x14ac:dyDescent="0.2">
      <c r="A26" s="49" t="s">
        <v>43</v>
      </c>
      <c r="B26" s="54">
        <v>0</v>
      </c>
      <c r="C26" s="54">
        <v>0</v>
      </c>
      <c r="D26" s="54">
        <v>0</v>
      </c>
      <c r="E26" s="54">
        <v>0</v>
      </c>
      <c r="F26" s="54">
        <v>0</v>
      </c>
      <c r="G26" s="54">
        <v>0</v>
      </c>
      <c r="H26" s="54">
        <v>0</v>
      </c>
      <c r="I26" s="54">
        <v>0</v>
      </c>
      <c r="J26" s="54">
        <v>0</v>
      </c>
      <c r="K26" s="54">
        <v>0</v>
      </c>
      <c r="L26" s="54">
        <v>0</v>
      </c>
      <c r="M26" s="54">
        <v>0</v>
      </c>
      <c r="N26" s="54">
        <v>0</v>
      </c>
      <c r="O26" s="54">
        <v>0</v>
      </c>
      <c r="P26" s="54">
        <v>0</v>
      </c>
      <c r="Q26" s="54">
        <v>0</v>
      </c>
      <c r="R26" s="54">
        <v>0</v>
      </c>
      <c r="S26" s="54">
        <v>0</v>
      </c>
      <c r="T26" s="54">
        <v>19233.829268292699</v>
      </c>
      <c r="U26" s="54">
        <v>22768.2926829268</v>
      </c>
      <c r="V26" s="54">
        <v>31889.266666666699</v>
      </c>
      <c r="W26" s="54">
        <v>40973.464285714297</v>
      </c>
      <c r="X26" s="54">
        <v>37313.703703703701</v>
      </c>
      <c r="Y26" s="54">
        <v>43695.839999999997</v>
      </c>
      <c r="Z26" s="54">
        <v>47112.541666666701</v>
      </c>
      <c r="AA26" s="54">
        <v>64292.833333333299</v>
      </c>
      <c r="AB26" s="54">
        <v>60257.407407407401</v>
      </c>
      <c r="AC26" s="54">
        <v>47277.263157894697</v>
      </c>
      <c r="AD26" s="54">
        <v>56609.5</v>
      </c>
      <c r="AE26" s="54">
        <v>61643.411764705903</v>
      </c>
      <c r="AF26" s="54">
        <v>89161.058823529398</v>
      </c>
      <c r="AG26" s="54">
        <v>95569.714285714304</v>
      </c>
      <c r="AH26" s="54">
        <v>94196.2</v>
      </c>
      <c r="AI26" s="54">
        <v>101109.785714286</v>
      </c>
      <c r="AJ26" s="54">
        <v>139446.52941176499</v>
      </c>
      <c r="AK26" s="54">
        <v>218319.33333333299</v>
      </c>
      <c r="AL26" s="54">
        <v>185604.1875</v>
      </c>
      <c r="AM26" s="54">
        <v>183915.8</v>
      </c>
      <c r="AN26" s="54">
        <v>220368.764705882</v>
      </c>
      <c r="AO26" s="54">
        <v>244601.73333333299</v>
      </c>
    </row>
    <row r="27" spans="1:41" ht="12.75" customHeight="1" x14ac:dyDescent="0.2">
      <c r="A27" s="49" t="s">
        <v>44</v>
      </c>
      <c r="B27" s="54">
        <v>137538</v>
      </c>
      <c r="C27" s="54">
        <v>143550</v>
      </c>
      <c r="D27" s="54">
        <v>349058</v>
      </c>
      <c r="E27" s="54">
        <v>189838</v>
      </c>
      <c r="F27" s="54">
        <v>246883</v>
      </c>
      <c r="G27" s="54">
        <v>253321</v>
      </c>
      <c r="H27" s="54">
        <v>387591</v>
      </c>
      <c r="I27" s="54">
        <v>422658</v>
      </c>
      <c r="J27" s="54">
        <v>482318</v>
      </c>
      <c r="K27" s="54">
        <v>453039</v>
      </c>
      <c r="L27" s="54">
        <v>437994</v>
      </c>
      <c r="M27" s="54">
        <v>462590</v>
      </c>
      <c r="N27" s="54">
        <v>520890</v>
      </c>
      <c r="O27" s="54">
        <v>623730.07407407404</v>
      </c>
      <c r="P27" s="54">
        <v>759335.49122806999</v>
      </c>
      <c r="Q27" s="54">
        <v>1101806.7884615399</v>
      </c>
      <c r="R27" s="54">
        <v>969799.90384615399</v>
      </c>
      <c r="S27" s="54">
        <v>1178756.63414634</v>
      </c>
      <c r="T27" s="54">
        <v>1187660.80487805</v>
      </c>
      <c r="U27" s="54">
        <v>1190930.1219512201</v>
      </c>
      <c r="V27" s="54">
        <v>1500173.1</v>
      </c>
      <c r="W27" s="54">
        <v>1404164.57142857</v>
      </c>
      <c r="X27" s="54">
        <v>1395716.8148148099</v>
      </c>
      <c r="Y27" s="54">
        <v>1727790.96</v>
      </c>
      <c r="Z27" s="54">
        <v>1770851</v>
      </c>
      <c r="AA27" s="54">
        <v>2035575.83333333</v>
      </c>
      <c r="AB27" s="54">
        <v>1994364</v>
      </c>
      <c r="AC27" s="54">
        <v>1732529</v>
      </c>
      <c r="AD27" s="54">
        <v>2093689</v>
      </c>
      <c r="AE27" s="54">
        <v>3123908</v>
      </c>
      <c r="AF27" s="54">
        <v>2221479</v>
      </c>
      <c r="AG27" s="54">
        <v>2365498</v>
      </c>
      <c r="AH27" s="54">
        <v>2332872</v>
      </c>
      <c r="AI27" s="54">
        <v>3097037</v>
      </c>
      <c r="AJ27" s="54">
        <v>3166808</v>
      </c>
      <c r="AK27" s="54">
        <v>3390098</v>
      </c>
      <c r="AL27" s="54">
        <v>2926502</v>
      </c>
      <c r="AM27" s="54">
        <v>4343647</v>
      </c>
      <c r="AN27" s="54">
        <v>3850523</v>
      </c>
      <c r="AO27" s="54">
        <v>3592947</v>
      </c>
    </row>
    <row r="28" spans="1:41" ht="12.75" customHeight="1" x14ac:dyDescent="0.2">
      <c r="A28" s="49" t="s">
        <v>45</v>
      </c>
      <c r="B28" s="54">
        <v>0</v>
      </c>
      <c r="C28" s="54">
        <v>0</v>
      </c>
      <c r="D28" s="54">
        <v>0</v>
      </c>
      <c r="E28" s="54">
        <v>0</v>
      </c>
      <c r="F28" s="54">
        <v>0</v>
      </c>
      <c r="G28" s="54">
        <v>0</v>
      </c>
      <c r="H28" s="54">
        <v>0</v>
      </c>
      <c r="I28" s="54">
        <v>0</v>
      </c>
      <c r="J28" s="54">
        <v>0</v>
      </c>
      <c r="K28" s="54">
        <v>0</v>
      </c>
      <c r="L28" s="54">
        <v>0</v>
      </c>
      <c r="M28" s="54">
        <v>0</v>
      </c>
      <c r="N28" s="54">
        <v>0</v>
      </c>
      <c r="O28" s="54">
        <v>0</v>
      </c>
      <c r="P28" s="54">
        <v>0</v>
      </c>
      <c r="Q28" s="54">
        <v>0</v>
      </c>
      <c r="R28" s="54">
        <v>0</v>
      </c>
      <c r="S28" s="54">
        <v>75321.292682926796</v>
      </c>
      <c r="T28" s="54">
        <v>335888.463414634</v>
      </c>
      <c r="U28" s="54">
        <v>208332.48780487801</v>
      </c>
      <c r="V28" s="54">
        <v>367931.63333333301</v>
      </c>
      <c r="W28" s="54">
        <v>25628.75</v>
      </c>
      <c r="X28" s="54">
        <v>23158.666666666701</v>
      </c>
      <c r="Y28" s="54">
        <v>919018.44</v>
      </c>
      <c r="Z28" s="54">
        <v>1095542</v>
      </c>
      <c r="AA28" s="54">
        <v>701520.08333333302</v>
      </c>
      <c r="AB28" s="54">
        <v>820088</v>
      </c>
      <c r="AC28" s="54">
        <v>757429</v>
      </c>
      <c r="AD28" s="54">
        <v>769867</v>
      </c>
      <c r="AE28" s="54">
        <v>2299076</v>
      </c>
      <c r="AF28" s="54">
        <v>1678578</v>
      </c>
      <c r="AG28" s="54">
        <v>3076919</v>
      </c>
      <c r="AH28" s="54">
        <v>1845653</v>
      </c>
      <c r="AI28" s="54">
        <v>1950394</v>
      </c>
      <c r="AJ28" s="54">
        <v>2483000</v>
      </c>
      <c r="AK28" s="54">
        <v>1773175</v>
      </c>
      <c r="AL28" s="54">
        <v>2374661</v>
      </c>
      <c r="AM28" s="54">
        <v>1893198</v>
      </c>
      <c r="AN28" s="54">
        <v>2338447</v>
      </c>
      <c r="AO28" s="54">
        <v>3881250</v>
      </c>
    </row>
    <row r="29" spans="1:41" ht="12.75" customHeight="1" x14ac:dyDescent="0.2">
      <c r="A29" s="49" t="s">
        <v>0</v>
      </c>
      <c r="B29" s="54">
        <v>507202</v>
      </c>
      <c r="C29" s="54">
        <v>454474</v>
      </c>
      <c r="D29" s="54">
        <v>438010</v>
      </c>
      <c r="E29" s="54">
        <v>401141</v>
      </c>
      <c r="F29" s="54">
        <v>545687</v>
      </c>
      <c r="G29" s="54">
        <v>605208</v>
      </c>
      <c r="H29" s="54">
        <v>824029</v>
      </c>
      <c r="I29" s="54">
        <v>812394</v>
      </c>
      <c r="J29" s="54">
        <v>756505</v>
      </c>
      <c r="K29" s="54">
        <v>690616</v>
      </c>
      <c r="L29" s="54">
        <v>598592</v>
      </c>
      <c r="M29" s="54">
        <v>676013</v>
      </c>
      <c r="N29" s="54">
        <v>703958</v>
      </c>
      <c r="O29" s="54">
        <v>684576.20370370406</v>
      </c>
      <c r="P29" s="54">
        <v>898450.15789473697</v>
      </c>
      <c r="Q29" s="54">
        <v>1536758.34615385</v>
      </c>
      <c r="R29" s="54">
        <v>1458031.1923076899</v>
      </c>
      <c r="S29" s="54">
        <v>1566817.5365853701</v>
      </c>
      <c r="T29" s="54">
        <v>1621466.36585366</v>
      </c>
      <c r="U29" s="54">
        <v>2048910.9268292701</v>
      </c>
      <c r="V29" s="54">
        <v>2457793.2000000002</v>
      </c>
      <c r="W29" s="54">
        <v>3068320.92857143</v>
      </c>
      <c r="X29" s="54">
        <v>3124363.1111111101</v>
      </c>
      <c r="Y29" s="54">
        <v>3530914.24</v>
      </c>
      <c r="Z29" s="54">
        <v>2480042</v>
      </c>
      <c r="AA29" s="54">
        <v>3432130.0833333302</v>
      </c>
      <c r="AB29" s="54">
        <v>3173734.7407407402</v>
      </c>
      <c r="AC29" s="54">
        <v>2802431.7368421098</v>
      </c>
      <c r="AD29" s="54">
        <v>4331866.6500000004</v>
      </c>
      <c r="AE29" s="54">
        <v>3812330</v>
      </c>
      <c r="AF29" s="54">
        <v>4819228.8823529398</v>
      </c>
      <c r="AG29" s="54">
        <v>4536563.42857143</v>
      </c>
      <c r="AH29" s="54">
        <v>5264612.0666666701</v>
      </c>
      <c r="AI29" s="54">
        <v>6613437.42857143</v>
      </c>
      <c r="AJ29" s="54">
        <v>7248127.5882352898</v>
      </c>
      <c r="AK29" s="54">
        <v>7260339.8888888899</v>
      </c>
      <c r="AL29" s="54">
        <v>7369217.5625</v>
      </c>
      <c r="AM29" s="54">
        <v>12517374.4</v>
      </c>
      <c r="AN29" s="54">
        <v>11034566.0588235</v>
      </c>
      <c r="AO29" s="54">
        <v>10501235.9333333</v>
      </c>
    </row>
    <row r="30" spans="1:41" ht="12.75" customHeight="1" x14ac:dyDescent="0.2">
      <c r="A30" s="49" t="s">
        <v>2</v>
      </c>
      <c r="B30" s="54">
        <v>19908</v>
      </c>
      <c r="C30" s="54">
        <v>49143</v>
      </c>
      <c r="D30" s="54">
        <v>67683</v>
      </c>
      <c r="E30" s="54">
        <v>76793</v>
      </c>
      <c r="F30" s="54">
        <v>111298</v>
      </c>
      <c r="G30" s="54">
        <v>119721</v>
      </c>
      <c r="H30" s="54">
        <v>135429</v>
      </c>
      <c r="I30" s="54">
        <v>149443</v>
      </c>
      <c r="J30" s="54">
        <v>158413</v>
      </c>
      <c r="K30" s="54">
        <v>189937</v>
      </c>
      <c r="L30" s="54">
        <v>221876</v>
      </c>
      <c r="M30" s="54">
        <v>174139</v>
      </c>
      <c r="N30" s="54">
        <v>219510</v>
      </c>
      <c r="O30" s="54">
        <v>172250.61111111101</v>
      </c>
      <c r="P30" s="54">
        <v>165875.36842105299</v>
      </c>
      <c r="Q30" s="54">
        <v>124021.30769230799</v>
      </c>
      <c r="R30" s="54">
        <v>151122.73076923101</v>
      </c>
      <c r="S30" s="54">
        <v>121736.21951219501</v>
      </c>
      <c r="T30" s="54">
        <v>89114.853658536595</v>
      </c>
      <c r="U30" s="54">
        <v>112576.658536585</v>
      </c>
      <c r="V30" s="54">
        <v>70087.666666666701</v>
      </c>
      <c r="W30" s="54">
        <v>80037.214285714304</v>
      </c>
      <c r="X30" s="54">
        <v>64677.111111111102</v>
      </c>
      <c r="Y30" s="54">
        <v>51043.8</v>
      </c>
      <c r="Z30" s="54">
        <v>39863.125</v>
      </c>
      <c r="AA30" s="54">
        <v>55786.458333333299</v>
      </c>
      <c r="AB30" s="54">
        <v>46457.407407407401</v>
      </c>
      <c r="AC30" s="54">
        <v>13208.1578947368</v>
      </c>
      <c r="AD30" s="54">
        <v>64453.599999999999</v>
      </c>
      <c r="AE30" s="54">
        <v>28879.058823529402</v>
      </c>
      <c r="AF30" s="54">
        <v>43163.7647058824</v>
      </c>
      <c r="AG30" s="54">
        <v>59043.857142857101</v>
      </c>
      <c r="AH30" s="54">
        <v>72650.733333333294</v>
      </c>
      <c r="AI30" s="54">
        <v>34778.071428571398</v>
      </c>
      <c r="AJ30" s="54">
        <v>66204</v>
      </c>
      <c r="AK30" s="54">
        <v>68766.611111111095</v>
      </c>
      <c r="AL30" s="54">
        <v>61762.5</v>
      </c>
      <c r="AM30" s="54">
        <v>85642.8</v>
      </c>
      <c r="AN30" s="54">
        <v>149002.235294118</v>
      </c>
      <c r="AO30" s="54">
        <v>163804.6</v>
      </c>
    </row>
    <row r="31" spans="1:41" ht="12.75" customHeight="1" x14ac:dyDescent="0.2">
      <c r="A31" s="49" t="s">
        <v>5</v>
      </c>
      <c r="B31" s="54">
        <v>359862</v>
      </c>
      <c r="C31" s="54">
        <v>425456</v>
      </c>
      <c r="D31" s="54">
        <v>451896</v>
      </c>
      <c r="E31" s="54">
        <v>479092</v>
      </c>
      <c r="F31" s="54">
        <v>614801</v>
      </c>
      <c r="G31" s="54">
        <v>473347</v>
      </c>
      <c r="H31" s="54">
        <v>549131</v>
      </c>
      <c r="I31" s="54">
        <v>581536</v>
      </c>
      <c r="J31" s="54">
        <v>513564</v>
      </c>
      <c r="K31" s="54">
        <v>790210</v>
      </c>
      <c r="L31" s="54">
        <v>1271194</v>
      </c>
      <c r="M31" s="54">
        <v>835416</v>
      </c>
      <c r="N31" s="54">
        <v>1113083</v>
      </c>
      <c r="O31" s="54">
        <v>1428027.33333333</v>
      </c>
      <c r="P31" s="54">
        <v>902030.64912280696</v>
      </c>
      <c r="Q31" s="54">
        <v>851100.69230769202</v>
      </c>
      <c r="R31" s="54">
        <v>1149242.57692308</v>
      </c>
      <c r="S31" s="54">
        <v>1503851.9024390201</v>
      </c>
      <c r="T31" s="54">
        <v>865134.95121951203</v>
      </c>
      <c r="U31" s="54">
        <v>885452.58536585397</v>
      </c>
      <c r="V31" s="54">
        <v>970916.73333333305</v>
      </c>
      <c r="W31" s="54">
        <v>1348522.07142857</v>
      </c>
      <c r="X31" s="54">
        <v>1670158.3703703701</v>
      </c>
      <c r="Y31" s="54">
        <v>1964509.6</v>
      </c>
      <c r="Z31" s="54">
        <v>1833538.375</v>
      </c>
      <c r="AA31" s="54">
        <v>2794447.4583333302</v>
      </c>
      <c r="AB31" s="54">
        <v>2624314.2962962999</v>
      </c>
      <c r="AC31" s="54">
        <v>2477265.4736842099</v>
      </c>
      <c r="AD31" s="54">
        <v>1759154.8</v>
      </c>
      <c r="AE31" s="54">
        <v>2593633.29411765</v>
      </c>
      <c r="AF31" s="54">
        <v>3255947.9411764699</v>
      </c>
      <c r="AG31" s="54">
        <v>2606432.1428571399</v>
      </c>
      <c r="AH31" s="54">
        <v>3419006.6</v>
      </c>
      <c r="AI31" s="54">
        <v>3280352.42857143</v>
      </c>
      <c r="AJ31" s="54">
        <v>3343083.6470588199</v>
      </c>
      <c r="AK31" s="54">
        <v>5344443.7777777798</v>
      </c>
      <c r="AL31" s="54">
        <v>5002127.75</v>
      </c>
      <c r="AM31" s="54">
        <v>3105352.6</v>
      </c>
      <c r="AN31" s="54">
        <v>2822485.9411764699</v>
      </c>
      <c r="AO31" s="54">
        <v>4278350.7333333297</v>
      </c>
    </row>
    <row r="32" spans="1:41" ht="12.75" customHeight="1" x14ac:dyDescent="0.2">
      <c r="A32" s="49" t="s">
        <v>6</v>
      </c>
      <c r="B32" s="54">
        <v>147330</v>
      </c>
      <c r="C32" s="54">
        <v>215263</v>
      </c>
      <c r="D32" s="54">
        <v>228887</v>
      </c>
      <c r="E32" s="54">
        <v>220942</v>
      </c>
      <c r="F32" s="54">
        <v>283920</v>
      </c>
      <c r="G32" s="54">
        <v>214339</v>
      </c>
      <c r="H32" s="54">
        <v>255861</v>
      </c>
      <c r="I32" s="54">
        <v>315331</v>
      </c>
      <c r="J32" s="54">
        <v>216815</v>
      </c>
      <c r="K32" s="54">
        <v>349473</v>
      </c>
      <c r="L32" s="54">
        <v>369438</v>
      </c>
      <c r="M32" s="54">
        <v>312928</v>
      </c>
      <c r="N32" s="54">
        <v>430532</v>
      </c>
      <c r="O32" s="54">
        <v>489107.92592592601</v>
      </c>
      <c r="P32" s="54">
        <v>454448.36842105299</v>
      </c>
      <c r="Q32" s="54">
        <v>427366.48076923098</v>
      </c>
      <c r="R32" s="54">
        <v>509115.48076923098</v>
      </c>
      <c r="S32" s="54">
        <v>757267.19512195105</v>
      </c>
      <c r="T32" s="54">
        <v>482739.92682926799</v>
      </c>
      <c r="U32" s="54">
        <v>489483.75609756098</v>
      </c>
      <c r="V32" s="54">
        <v>696121.23333333305</v>
      </c>
      <c r="W32" s="54">
        <v>846199.71428571397</v>
      </c>
      <c r="X32" s="54">
        <v>823394.70370370406</v>
      </c>
      <c r="Y32" s="54">
        <v>682516.56</v>
      </c>
      <c r="Z32" s="54">
        <v>881785.25</v>
      </c>
      <c r="AA32" s="54">
        <v>1417877.83333333</v>
      </c>
      <c r="AB32" s="54">
        <v>762406.96296296304</v>
      </c>
      <c r="AC32" s="54">
        <v>694952.31578947406</v>
      </c>
      <c r="AD32" s="54">
        <v>1093168.2</v>
      </c>
      <c r="AE32" s="54">
        <v>924490.11764705903</v>
      </c>
      <c r="AF32" s="54">
        <v>1890947.4705882401</v>
      </c>
      <c r="AG32" s="54">
        <v>1826227.2857142901</v>
      </c>
      <c r="AH32" s="54">
        <v>1732024.8</v>
      </c>
      <c r="AI32" s="54">
        <v>1912106</v>
      </c>
      <c r="AJ32" s="54">
        <v>2580829</v>
      </c>
      <c r="AK32" s="54">
        <v>3585698.0555555602</v>
      </c>
      <c r="AL32" s="54">
        <v>3555045</v>
      </c>
      <c r="AM32" s="54">
        <v>2779500.8</v>
      </c>
      <c r="AN32" s="54">
        <v>1653526.0588235301</v>
      </c>
      <c r="AO32" s="54">
        <v>2777741.86666667</v>
      </c>
    </row>
    <row r="33" spans="1:41" ht="12.75" customHeight="1" x14ac:dyDescent="0.2">
      <c r="A33" s="49" t="s">
        <v>4</v>
      </c>
      <c r="B33" s="54">
        <v>92469</v>
      </c>
      <c r="C33" s="54">
        <v>142131</v>
      </c>
      <c r="D33" s="54">
        <v>148132</v>
      </c>
      <c r="E33" s="54">
        <v>166171</v>
      </c>
      <c r="F33" s="54">
        <v>204031</v>
      </c>
      <c r="G33" s="54">
        <v>194102</v>
      </c>
      <c r="H33" s="54">
        <v>219040</v>
      </c>
      <c r="I33" s="54">
        <v>205825</v>
      </c>
      <c r="J33" s="54">
        <v>231234</v>
      </c>
      <c r="K33" s="54">
        <v>236709</v>
      </c>
      <c r="L33" s="54">
        <v>209461</v>
      </c>
      <c r="M33" s="54">
        <v>194305</v>
      </c>
      <c r="N33" s="54">
        <v>194554</v>
      </c>
      <c r="O33" s="54">
        <v>186235.62962963001</v>
      </c>
      <c r="P33" s="54">
        <v>205031.22807017501</v>
      </c>
      <c r="Q33" s="54">
        <v>254025.32692307699</v>
      </c>
      <c r="R33" s="54">
        <v>262579.51923076902</v>
      </c>
      <c r="S33" s="54">
        <v>296288.268292683</v>
      </c>
      <c r="T33" s="54">
        <v>313383.17073170701</v>
      </c>
      <c r="U33" s="54">
        <v>369459.19512195099</v>
      </c>
      <c r="V33" s="54">
        <v>320638.433333333</v>
      </c>
      <c r="W33" s="54">
        <v>292548.71428571403</v>
      </c>
      <c r="X33" s="54">
        <v>315623.33333333302</v>
      </c>
      <c r="Y33" s="54">
        <v>305333.03999999998</v>
      </c>
      <c r="Z33" s="54">
        <v>308827.79166666698</v>
      </c>
      <c r="AA33" s="54">
        <v>383852.875</v>
      </c>
      <c r="AB33" s="54">
        <v>323450.66666666698</v>
      </c>
      <c r="AC33" s="54">
        <v>340566.42105263198</v>
      </c>
      <c r="AD33" s="54">
        <v>355024.8</v>
      </c>
      <c r="AE33" s="54">
        <v>395823.17647058802</v>
      </c>
      <c r="AF33" s="54">
        <v>382819.35294117598</v>
      </c>
      <c r="AG33" s="54">
        <v>397241.85714285698</v>
      </c>
      <c r="AH33" s="54">
        <v>606493.4</v>
      </c>
      <c r="AI33" s="54">
        <v>398166.14285714302</v>
      </c>
      <c r="AJ33" s="54">
        <v>408630.47058823501</v>
      </c>
      <c r="AK33" s="54">
        <v>537754.16666666698</v>
      </c>
      <c r="AL33" s="54">
        <v>504070.75</v>
      </c>
      <c r="AM33" s="54">
        <v>535730.66666666698</v>
      </c>
      <c r="AN33" s="54">
        <v>534220.23529411806</v>
      </c>
      <c r="AO33" s="54">
        <v>603548.66666666698</v>
      </c>
    </row>
    <row r="34" spans="1:41" ht="12.75" customHeight="1" x14ac:dyDescent="0.2">
      <c r="A34" s="49" t="s">
        <v>83</v>
      </c>
      <c r="B34" s="54">
        <v>6064</v>
      </c>
      <c r="C34" s="54">
        <v>11951</v>
      </c>
      <c r="D34" s="54">
        <v>16956</v>
      </c>
      <c r="E34" s="54">
        <v>19872</v>
      </c>
      <c r="F34" s="54">
        <v>21923</v>
      </c>
      <c r="G34" s="54">
        <v>20476</v>
      </c>
      <c r="H34" s="54">
        <v>28492</v>
      </c>
      <c r="I34" s="54">
        <v>31834</v>
      </c>
      <c r="J34" s="54">
        <v>32900</v>
      </c>
      <c r="K34" s="54">
        <v>39136</v>
      </c>
      <c r="L34" s="54">
        <v>30534</v>
      </c>
      <c r="M34" s="54">
        <v>26831</v>
      </c>
      <c r="N34" s="54">
        <v>25130</v>
      </c>
      <c r="O34" s="54">
        <v>38008.611111111102</v>
      </c>
      <c r="P34" s="54">
        <v>42770.122807017498</v>
      </c>
      <c r="Q34" s="54">
        <v>74747.826923076893</v>
      </c>
      <c r="R34" s="54">
        <v>93804.519230769205</v>
      </c>
      <c r="S34" s="54">
        <v>146769.414634146</v>
      </c>
      <c r="T34" s="54">
        <v>115484</v>
      </c>
      <c r="U34" s="54">
        <v>128490.78048780499</v>
      </c>
      <c r="V34" s="54">
        <v>126801.4</v>
      </c>
      <c r="W34" s="54">
        <v>126193.428571429</v>
      </c>
      <c r="X34" s="54">
        <v>129620.222222222</v>
      </c>
      <c r="Y34" s="54">
        <v>148384.79999999999</v>
      </c>
      <c r="Z34" s="54">
        <v>149935.83333333299</v>
      </c>
      <c r="AA34" s="54">
        <v>157728.08333333299</v>
      </c>
      <c r="AB34" s="54">
        <v>153259</v>
      </c>
      <c r="AC34" s="54">
        <v>174545.94736842101</v>
      </c>
      <c r="AD34" s="54">
        <v>236170.7</v>
      </c>
      <c r="AE34" s="54">
        <v>178528.05882352899</v>
      </c>
      <c r="AF34" s="54">
        <v>225506.235294118</v>
      </c>
      <c r="AG34" s="54">
        <v>148272.785714286</v>
      </c>
      <c r="AH34" s="54">
        <v>161593.4</v>
      </c>
      <c r="AI34" s="54">
        <v>172699.14285714299</v>
      </c>
      <c r="AJ34" s="54">
        <v>223406.64705882399</v>
      </c>
      <c r="AK34" s="54">
        <v>224494.555555556</v>
      </c>
      <c r="AL34" s="54">
        <v>225226.8125</v>
      </c>
      <c r="AM34" s="54">
        <v>282850.86666666699</v>
      </c>
      <c r="AN34" s="54">
        <v>222164.82352941201</v>
      </c>
      <c r="AO34" s="54">
        <v>276932.33333333302</v>
      </c>
    </row>
    <row r="35" spans="1:41" ht="12.75" customHeight="1" x14ac:dyDescent="0.2">
      <c r="A35" s="49" t="s">
        <v>78</v>
      </c>
      <c r="B35" s="54">
        <v>63432</v>
      </c>
      <c r="C35" s="54">
        <v>115647</v>
      </c>
      <c r="D35" s="54">
        <v>144222</v>
      </c>
      <c r="E35" s="54">
        <v>147135</v>
      </c>
      <c r="F35" s="54">
        <v>144144</v>
      </c>
      <c r="G35" s="54">
        <v>140983</v>
      </c>
      <c r="H35" s="54">
        <v>168112</v>
      </c>
      <c r="I35" s="54">
        <v>157605</v>
      </c>
      <c r="J35" s="54">
        <v>185151</v>
      </c>
      <c r="K35" s="54">
        <v>191045</v>
      </c>
      <c r="L35" s="54">
        <v>256929</v>
      </c>
      <c r="M35" s="54">
        <v>237158</v>
      </c>
      <c r="N35" s="54">
        <v>278363</v>
      </c>
      <c r="O35" s="54">
        <v>402599.703703704</v>
      </c>
      <c r="P35" s="54">
        <v>367783.12280701799</v>
      </c>
      <c r="Q35" s="54">
        <v>453144.30769230798</v>
      </c>
      <c r="R35" s="54">
        <v>505950.73076923098</v>
      </c>
      <c r="S35" s="54">
        <v>671592.87804878002</v>
      </c>
      <c r="T35" s="54">
        <v>528009.70731707301</v>
      </c>
      <c r="U35" s="54">
        <v>645974.51219512196</v>
      </c>
      <c r="V35" s="54">
        <v>527493.066666667</v>
      </c>
      <c r="W35" s="54">
        <v>625925.92857142899</v>
      </c>
      <c r="X35" s="54">
        <v>807013.55555555597</v>
      </c>
      <c r="Y35" s="54">
        <v>716722.48</v>
      </c>
      <c r="Z35" s="54">
        <v>1051303.08333333</v>
      </c>
      <c r="AA35" s="54">
        <v>1239382.25</v>
      </c>
      <c r="AB35" s="54">
        <v>1030169.2962963</v>
      </c>
      <c r="AC35" s="54">
        <v>1128720</v>
      </c>
      <c r="AD35" s="54">
        <v>1213730.7</v>
      </c>
      <c r="AE35" s="54">
        <v>1442092.5294117599</v>
      </c>
      <c r="AF35" s="54">
        <v>3033035.1764705898</v>
      </c>
      <c r="AG35" s="54">
        <v>2370702.92857143</v>
      </c>
      <c r="AH35" s="54">
        <v>2585378.2000000002</v>
      </c>
      <c r="AI35" s="54">
        <v>2335049.42857143</v>
      </c>
      <c r="AJ35" s="54">
        <v>3680770.5294117602</v>
      </c>
      <c r="AK35" s="54">
        <v>3352891.0555555602</v>
      </c>
      <c r="AL35" s="54">
        <v>3264136.125</v>
      </c>
      <c r="AM35" s="54">
        <v>3495750.7333333301</v>
      </c>
      <c r="AN35" s="54">
        <v>3082342.1176470602</v>
      </c>
      <c r="AO35" s="54">
        <v>3818236.3333333302</v>
      </c>
    </row>
    <row r="36" spans="1:41" s="51" customFormat="1" ht="12.75" customHeight="1" x14ac:dyDescent="0.2">
      <c r="A36" s="51" t="s">
        <v>51</v>
      </c>
      <c r="B36" s="55">
        <f t="shared" ref="B36:Z36" si="0">SUM(B17:B35)</f>
        <v>2142892</v>
      </c>
      <c r="C36" s="55">
        <f t="shared" si="0"/>
        <v>2846259</v>
      </c>
      <c r="D36" s="55">
        <f t="shared" si="0"/>
        <v>3419008</v>
      </c>
      <c r="E36" s="55">
        <f t="shared" si="0"/>
        <v>3017508</v>
      </c>
      <c r="F36" s="55">
        <f t="shared" si="0"/>
        <v>3955753</v>
      </c>
      <c r="G36" s="55">
        <f t="shared" si="0"/>
        <v>3157428</v>
      </c>
      <c r="H36" s="55">
        <f t="shared" si="0"/>
        <v>4429480</v>
      </c>
      <c r="I36" s="55">
        <f t="shared" si="0"/>
        <v>4476534</v>
      </c>
      <c r="J36" s="55">
        <f t="shared" si="0"/>
        <v>4140778</v>
      </c>
      <c r="K36" s="55">
        <f t="shared" si="0"/>
        <v>5046335</v>
      </c>
      <c r="L36" s="55">
        <f t="shared" si="0"/>
        <v>6299624</v>
      </c>
      <c r="M36" s="55">
        <f t="shared" si="0"/>
        <v>5017144</v>
      </c>
      <c r="N36" s="55">
        <f t="shared" si="0"/>
        <v>6812052</v>
      </c>
      <c r="O36" s="55">
        <f t="shared" si="0"/>
        <v>7860131.7962962966</v>
      </c>
      <c r="P36" s="55">
        <f t="shared" si="0"/>
        <v>6041203.7543859668</v>
      </c>
      <c r="Q36" s="55">
        <f t="shared" si="0"/>
        <v>7303430.9230769249</v>
      </c>
      <c r="R36" s="55">
        <f t="shared" si="0"/>
        <v>8595325.0576923117</v>
      </c>
      <c r="S36" s="55">
        <f t="shared" si="0"/>
        <v>10832152.951219514</v>
      </c>
      <c r="T36" s="55">
        <f t="shared" si="0"/>
        <v>8589739.6829268243</v>
      </c>
      <c r="U36" s="55">
        <f t="shared" si="0"/>
        <v>9426363.7073170766</v>
      </c>
      <c r="V36" s="55">
        <f t="shared" si="0"/>
        <v>11256037.733333327</v>
      </c>
      <c r="W36" s="55">
        <f t="shared" si="0"/>
        <v>13119253.571428575</v>
      </c>
      <c r="X36" s="55">
        <f t="shared" si="0"/>
        <v>13285534.074074062</v>
      </c>
      <c r="Y36" s="55">
        <f t="shared" si="0"/>
        <v>15748587.720000001</v>
      </c>
      <c r="Z36" s="55">
        <f t="shared" si="0"/>
        <v>16388553.791666659</v>
      </c>
      <c r="AA36" s="55">
        <f t="shared" ref="AA36:AC36" si="1">SUM(AA17:AA35)</f>
        <v>21016255.499999989</v>
      </c>
      <c r="AB36" s="55">
        <f t="shared" si="1"/>
        <v>18644986.925925933</v>
      </c>
      <c r="AC36" s="55">
        <f t="shared" si="1"/>
        <v>16911919.842105269</v>
      </c>
      <c r="AD36" s="55">
        <f t="shared" ref="AD36:AE36" si="2">SUM(AD17:AD35)</f>
        <v>19320836.100000001</v>
      </c>
      <c r="AE36" s="55">
        <f t="shared" si="2"/>
        <v>23311508.000000004</v>
      </c>
      <c r="AF36" s="55">
        <f t="shared" ref="AF36:AG36" si="3">SUM(AF17:AF35)</f>
        <v>29384513.823529415</v>
      </c>
      <c r="AG36" s="55">
        <f t="shared" si="3"/>
        <v>30937089.214285709</v>
      </c>
      <c r="AH36" s="55">
        <f t="shared" ref="AH36:AI36" si="4">SUM(AH17:AH35)</f>
        <v>30662352.933333367</v>
      </c>
      <c r="AI36" s="55">
        <f t="shared" si="4"/>
        <v>32560617.142857112</v>
      </c>
      <c r="AJ36" s="55">
        <f t="shared" ref="AJ36:AK36" si="5">SUM(AJ17:AJ35)</f>
        <v>41635088.588235304</v>
      </c>
      <c r="AK36" s="55">
        <f t="shared" si="5"/>
        <v>49943910.5</v>
      </c>
      <c r="AL36" s="55">
        <f t="shared" ref="AL36:AO36" si="6">SUM(AL17:AL35)</f>
        <v>42358607.375</v>
      </c>
      <c r="AM36" s="55">
        <f t="shared" si="6"/>
        <v>44908738.066666692</v>
      </c>
      <c r="AN36" s="55">
        <f t="shared" si="6"/>
        <v>42080333.588235319</v>
      </c>
      <c r="AO36" s="55">
        <f t="shared" si="6"/>
        <v>47873220.066666588</v>
      </c>
    </row>
    <row r="37" spans="1:41" ht="11.25" customHeight="1" x14ac:dyDescent="0.2">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N37" s="49" t="s">
        <v>76</v>
      </c>
    </row>
    <row r="38" spans="1:41" s="80" customFormat="1" ht="12.75" customHeight="1" x14ac:dyDescent="0.2">
      <c r="A38" s="56" t="s">
        <v>25</v>
      </c>
      <c r="B38" s="56">
        <f t="shared" ref="B38:Z38" si="7">B14-B36</f>
        <v>31444</v>
      </c>
      <c r="C38" s="56">
        <f t="shared" si="7"/>
        <v>342721</v>
      </c>
      <c r="D38" s="56">
        <f t="shared" si="7"/>
        <v>461237</v>
      </c>
      <c r="E38" s="56">
        <f t="shared" si="7"/>
        <v>137789</v>
      </c>
      <c r="F38" s="56">
        <f t="shared" si="7"/>
        <v>409936</v>
      </c>
      <c r="G38" s="56">
        <f t="shared" si="7"/>
        <v>-95612</v>
      </c>
      <c r="H38" s="56">
        <f t="shared" si="7"/>
        <v>429895</v>
      </c>
      <c r="I38" s="56">
        <f t="shared" si="7"/>
        <v>233796</v>
      </c>
      <c r="J38" s="56">
        <f t="shared" si="7"/>
        <v>14192</v>
      </c>
      <c r="K38" s="56">
        <f t="shared" si="7"/>
        <v>3357</v>
      </c>
      <c r="L38" s="56">
        <f t="shared" si="7"/>
        <v>662210</v>
      </c>
      <c r="M38" s="56">
        <f t="shared" si="7"/>
        <v>134729</v>
      </c>
      <c r="N38" s="56">
        <f t="shared" si="7"/>
        <v>1053901</v>
      </c>
      <c r="O38" s="56">
        <f t="shared" si="7"/>
        <v>1316602.2037037034</v>
      </c>
      <c r="P38" s="56">
        <f t="shared" si="7"/>
        <v>-299854.75438596681</v>
      </c>
      <c r="Q38" s="56">
        <f t="shared" si="7"/>
        <v>-584559.5192307746</v>
      </c>
      <c r="R38" s="56">
        <f t="shared" si="7"/>
        <v>401806.9423076883</v>
      </c>
      <c r="S38" s="56">
        <f t="shared" si="7"/>
        <v>1091579.048780486</v>
      </c>
      <c r="T38" s="56">
        <f t="shared" si="7"/>
        <v>-603607.68292682432</v>
      </c>
      <c r="U38" s="56">
        <f t="shared" si="7"/>
        <v>-52996.707317076623</v>
      </c>
      <c r="V38" s="56">
        <f t="shared" si="7"/>
        <v>1712015.2666666731</v>
      </c>
      <c r="W38" s="56">
        <f t="shared" si="7"/>
        <v>3649844.4285714254</v>
      </c>
      <c r="X38" s="56">
        <f t="shared" si="7"/>
        <v>1966474.5185185391</v>
      </c>
      <c r="Y38" s="56">
        <f t="shared" si="7"/>
        <v>2411208.2000000011</v>
      </c>
      <c r="Z38" s="56">
        <f t="shared" si="7"/>
        <v>3013629.2500000428</v>
      </c>
      <c r="AA38" s="56">
        <f t="shared" ref="AA38:AC38" si="8">AA14-AA36</f>
        <v>6155737.5833333097</v>
      </c>
      <c r="AB38" s="56">
        <f t="shared" si="8"/>
        <v>6264304.4814814664</v>
      </c>
      <c r="AC38" s="56">
        <f t="shared" si="8"/>
        <v>3011294.5263158306</v>
      </c>
      <c r="AD38" s="56">
        <f t="shared" ref="AD38:AE38" si="9">AD14-AD36</f>
        <v>4197783.25</v>
      </c>
      <c r="AE38" s="56">
        <f t="shared" si="9"/>
        <v>2544485.7058823965</v>
      </c>
      <c r="AF38" s="56">
        <f t="shared" ref="AF38:AG38" si="10">AF14-AF36</f>
        <v>7515546.2941176817</v>
      </c>
      <c r="AG38" s="56">
        <f t="shared" si="10"/>
        <v>9166419.9999999925</v>
      </c>
      <c r="AH38" s="56">
        <f t="shared" ref="AH38:AI38" si="11">AH14-AH36</f>
        <v>8850125.1333333328</v>
      </c>
      <c r="AI38" s="56">
        <f t="shared" si="11"/>
        <v>10264976.714285791</v>
      </c>
      <c r="AJ38" s="56">
        <f t="shared" ref="AJ38:AK38" si="12">AJ14-AJ36</f>
        <v>16204769.4705882</v>
      </c>
      <c r="AK38" s="56">
        <f t="shared" si="12"/>
        <v>26829373.555555597</v>
      </c>
      <c r="AL38" s="56">
        <f t="shared" ref="AL38:AO38" si="13">AL14-AL36</f>
        <v>12935597.1875</v>
      </c>
      <c r="AM38" s="56">
        <f t="shared" si="13"/>
        <v>11166423.800000004</v>
      </c>
      <c r="AN38" s="56">
        <f t="shared" si="13"/>
        <v>16345916.647058785</v>
      </c>
      <c r="AO38" s="56">
        <f t="shared" si="13"/>
        <v>15116203.000000112</v>
      </c>
    </row>
    <row r="39" spans="1:41" x14ac:dyDescent="0.2">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N39" s="49" t="s">
        <v>76</v>
      </c>
    </row>
    <row r="40" spans="1:41" ht="12.75" customHeight="1" x14ac:dyDescent="0.2">
      <c r="A40" s="49" t="s">
        <v>53</v>
      </c>
      <c r="B40" s="54"/>
      <c r="C40" s="54"/>
      <c r="D40" s="54"/>
      <c r="E40" s="54">
        <v>8360</v>
      </c>
      <c r="F40" s="54">
        <v>33906</v>
      </c>
      <c r="G40" s="54">
        <v>30596</v>
      </c>
      <c r="H40" s="54">
        <v>42577</v>
      </c>
      <c r="I40" s="54">
        <v>49474</v>
      </c>
      <c r="J40" s="54">
        <v>34028</v>
      </c>
      <c r="K40" s="54">
        <v>30803</v>
      </c>
      <c r="L40" s="54">
        <v>24590</v>
      </c>
      <c r="M40" s="54">
        <v>20005</v>
      </c>
      <c r="N40" s="54">
        <v>11445</v>
      </c>
      <c r="O40" s="54"/>
      <c r="P40" s="54"/>
      <c r="Q40" s="54"/>
      <c r="R40" s="54"/>
      <c r="S40" s="54"/>
      <c r="T40" s="54"/>
      <c r="U40" s="54"/>
      <c r="V40" s="54"/>
      <c r="W40" s="54"/>
      <c r="X40" s="54"/>
      <c r="Y40" s="54"/>
      <c r="Z40" s="54"/>
      <c r="AA40" s="54"/>
      <c r="AN40" s="49" t="s">
        <v>76</v>
      </c>
    </row>
    <row r="41" spans="1:41" ht="12.75" customHeight="1" x14ac:dyDescent="0.2">
      <c r="A41" s="49" t="s">
        <v>79</v>
      </c>
      <c r="B41" s="54">
        <v>17171</v>
      </c>
      <c r="C41" s="54">
        <v>19669</v>
      </c>
      <c r="D41" s="54">
        <v>39107</v>
      </c>
      <c r="E41" s="54">
        <v>43306</v>
      </c>
      <c r="F41" s="54">
        <v>41536</v>
      </c>
      <c r="G41" s="54">
        <v>19732</v>
      </c>
      <c r="H41" s="54">
        <v>31634</v>
      </c>
      <c r="I41" s="54">
        <v>27295</v>
      </c>
      <c r="J41" s="54">
        <v>18572</v>
      </c>
      <c r="K41" s="54">
        <v>19817</v>
      </c>
      <c r="L41" s="54">
        <v>32729</v>
      </c>
      <c r="M41" s="54">
        <v>28211</v>
      </c>
      <c r="N41" s="54">
        <v>25662</v>
      </c>
      <c r="O41" s="54">
        <v>65577.944444444394</v>
      </c>
      <c r="P41" s="54">
        <v>46438.947368421097</v>
      </c>
      <c r="Q41" s="54">
        <v>30423.557692307699</v>
      </c>
      <c r="R41" s="54">
        <v>74385.634615384595</v>
      </c>
      <c r="S41" s="54">
        <v>202529.90243902401</v>
      </c>
      <c r="T41" s="54">
        <v>57056.975609756097</v>
      </c>
      <c r="U41" s="54">
        <v>23486.463414634101</v>
      </c>
      <c r="V41" s="54">
        <v>36194.133333333302</v>
      </c>
      <c r="W41" s="54">
        <v>110707.821428571</v>
      </c>
      <c r="X41" s="54">
        <v>259633.48148148099</v>
      </c>
      <c r="Y41" s="54">
        <v>269658.76</v>
      </c>
      <c r="Z41" s="54">
        <v>504800</v>
      </c>
      <c r="AA41" s="54">
        <v>766032.20833333302</v>
      </c>
      <c r="AB41" s="54">
        <v>193279</v>
      </c>
      <c r="AC41" s="54">
        <v>180333</v>
      </c>
      <c r="AD41" s="54">
        <v>186192</v>
      </c>
      <c r="AE41" s="54">
        <v>177572</v>
      </c>
      <c r="AF41" s="54">
        <v>169597</v>
      </c>
      <c r="AG41" s="54">
        <v>301836</v>
      </c>
      <c r="AH41" s="54">
        <v>291906</v>
      </c>
      <c r="AI41" s="54">
        <v>185818</v>
      </c>
      <c r="AJ41" s="54">
        <v>459587</v>
      </c>
      <c r="AK41" s="54">
        <v>829053</v>
      </c>
      <c r="AL41" s="54">
        <v>473287</v>
      </c>
      <c r="AM41" s="54">
        <v>265647</v>
      </c>
      <c r="AN41" s="54">
        <v>2211516</v>
      </c>
      <c r="AO41" s="54">
        <v>3412851</v>
      </c>
    </row>
    <row r="42" spans="1:41" ht="12.75" customHeight="1" x14ac:dyDescent="0.2">
      <c r="A42" s="49" t="s">
        <v>80</v>
      </c>
      <c r="B42" s="54">
        <v>159547</v>
      </c>
      <c r="C42" s="54">
        <v>354778</v>
      </c>
      <c r="D42" s="54">
        <v>355846</v>
      </c>
      <c r="E42" s="54">
        <v>416714</v>
      </c>
      <c r="F42" s="54">
        <v>497802</v>
      </c>
      <c r="G42" s="54">
        <v>429652</v>
      </c>
      <c r="H42" s="54">
        <v>542436</v>
      </c>
      <c r="I42" s="54">
        <v>591588</v>
      </c>
      <c r="J42" s="54">
        <v>481425</v>
      </c>
      <c r="K42" s="54">
        <v>326256</v>
      </c>
      <c r="L42" s="54">
        <v>256536</v>
      </c>
      <c r="M42" s="54">
        <v>258754</v>
      </c>
      <c r="N42" s="54">
        <v>241317</v>
      </c>
      <c r="O42" s="54">
        <v>432985.51851851901</v>
      </c>
      <c r="P42" s="54">
        <v>624616.82456140302</v>
      </c>
      <c r="Q42" s="54">
        <v>1243067.3653846199</v>
      </c>
      <c r="R42" s="54">
        <v>992985.71153846197</v>
      </c>
      <c r="S42" s="54">
        <v>1528774.80487805</v>
      </c>
      <c r="T42" s="54">
        <v>1618925.0487804899</v>
      </c>
      <c r="U42" s="54">
        <v>1121984.0975609799</v>
      </c>
      <c r="V42" s="54">
        <v>1587653.7333333299</v>
      </c>
      <c r="W42" s="54">
        <v>1837240.67857143</v>
      </c>
      <c r="X42" s="54">
        <v>2564159.4814814799</v>
      </c>
      <c r="Y42" s="54">
        <v>3523522.4</v>
      </c>
      <c r="Z42" s="54">
        <v>3218722</v>
      </c>
      <c r="AA42" s="54">
        <v>3729675.2083333302</v>
      </c>
      <c r="AB42" s="54">
        <v>2818232</v>
      </c>
      <c r="AC42" s="54">
        <v>2123204</v>
      </c>
      <c r="AD42" s="54">
        <v>3028399</v>
      </c>
      <c r="AE42" s="54">
        <v>4252488</v>
      </c>
      <c r="AF42" s="54">
        <v>3663657</v>
      </c>
      <c r="AG42" s="54">
        <v>4122979</v>
      </c>
      <c r="AH42" s="54">
        <v>3382810</v>
      </c>
      <c r="AI42" s="54">
        <v>4085566</v>
      </c>
      <c r="AJ42" s="54">
        <v>4007692</v>
      </c>
      <c r="AK42" s="54">
        <v>4075350</v>
      </c>
      <c r="AL42" s="54">
        <v>3477924</v>
      </c>
      <c r="AM42" s="54">
        <v>3649661</v>
      </c>
      <c r="AN42" s="54">
        <v>7882139</v>
      </c>
      <c r="AO42" s="54">
        <v>13374356</v>
      </c>
    </row>
    <row r="43" spans="1:41" ht="12.75" customHeight="1" x14ac:dyDescent="0.2">
      <c r="A43" s="51" t="s">
        <v>7</v>
      </c>
      <c r="B43" s="55">
        <f t="shared" ref="B43:N43" si="14">(B40+B41)-B42</f>
        <v>-142376</v>
      </c>
      <c r="C43" s="55">
        <f t="shared" si="14"/>
        <v>-335109</v>
      </c>
      <c r="D43" s="55">
        <f t="shared" si="14"/>
        <v>-316739</v>
      </c>
      <c r="E43" s="55">
        <f t="shared" si="14"/>
        <v>-365048</v>
      </c>
      <c r="F43" s="55">
        <f t="shared" si="14"/>
        <v>-422360</v>
      </c>
      <c r="G43" s="55">
        <f t="shared" si="14"/>
        <v>-379324</v>
      </c>
      <c r="H43" s="55">
        <f t="shared" si="14"/>
        <v>-468225</v>
      </c>
      <c r="I43" s="55">
        <f t="shared" si="14"/>
        <v>-514819</v>
      </c>
      <c r="J43" s="55">
        <f t="shared" si="14"/>
        <v>-428825</v>
      </c>
      <c r="K43" s="55">
        <f t="shared" si="14"/>
        <v>-275636</v>
      </c>
      <c r="L43" s="55">
        <f t="shared" si="14"/>
        <v>-199217</v>
      </c>
      <c r="M43" s="55">
        <f t="shared" si="14"/>
        <v>-210538</v>
      </c>
      <c r="N43" s="55">
        <f t="shared" si="14"/>
        <v>-204210</v>
      </c>
      <c r="O43" s="55">
        <f>O40+O41-O42</f>
        <v>-367407.57407407463</v>
      </c>
      <c r="P43" s="55">
        <f t="shared" ref="P43:X43" si="15">P40+P41-P42</f>
        <v>-578177.87719298189</v>
      </c>
      <c r="Q43" s="55">
        <f t="shared" si="15"/>
        <v>-1212643.8076923122</v>
      </c>
      <c r="R43" s="55">
        <f t="shared" si="15"/>
        <v>-918600.07692307734</v>
      </c>
      <c r="S43" s="55">
        <f t="shared" si="15"/>
        <v>-1326244.9024390259</v>
      </c>
      <c r="T43" s="55">
        <f t="shared" si="15"/>
        <v>-1561868.0731707339</v>
      </c>
      <c r="U43" s="55">
        <f t="shared" si="15"/>
        <v>-1098497.6341463458</v>
      </c>
      <c r="V43" s="55">
        <f t="shared" si="15"/>
        <v>-1551459.5999999966</v>
      </c>
      <c r="W43" s="55">
        <f t="shared" si="15"/>
        <v>-1726532.8571428591</v>
      </c>
      <c r="X43" s="55">
        <f t="shared" si="15"/>
        <v>-2304525.9999999991</v>
      </c>
      <c r="Y43" s="55">
        <f t="shared" ref="Y43:AD43" si="16">Y40+Y41-Y42</f>
        <v>-3253863.6399999997</v>
      </c>
      <c r="Z43" s="55">
        <f t="shared" si="16"/>
        <v>-2713922</v>
      </c>
      <c r="AA43" s="55">
        <f t="shared" si="16"/>
        <v>-2963642.9999999972</v>
      </c>
      <c r="AB43" s="55">
        <f t="shared" si="16"/>
        <v>-2624953</v>
      </c>
      <c r="AC43" s="55">
        <f t="shared" si="16"/>
        <v>-1942871</v>
      </c>
      <c r="AD43" s="55">
        <f t="shared" si="16"/>
        <v>-2842207</v>
      </c>
      <c r="AE43" s="55">
        <f t="shared" ref="AE43:AF43" si="17">AE40+AE41-AE42</f>
        <v>-4074916</v>
      </c>
      <c r="AF43" s="55">
        <f t="shared" si="17"/>
        <v>-3494060</v>
      </c>
      <c r="AG43" s="55">
        <f t="shared" ref="AG43:AH43" si="18">AG40+AG41-AG42</f>
        <v>-3821143</v>
      </c>
      <c r="AH43" s="55">
        <f t="shared" si="18"/>
        <v>-3090904</v>
      </c>
      <c r="AI43" s="55">
        <f t="shared" ref="AI43:AJ43" si="19">AI40+AI41-AI42</f>
        <v>-3899748</v>
      </c>
      <c r="AJ43" s="55">
        <f t="shared" si="19"/>
        <v>-3548105</v>
      </c>
      <c r="AK43" s="55">
        <f t="shared" ref="AK43:AM43" si="20">AK40+AK41-AK42</f>
        <v>-3246297</v>
      </c>
      <c r="AL43" s="55">
        <f t="shared" si="20"/>
        <v>-3004637</v>
      </c>
      <c r="AM43" s="55">
        <f t="shared" si="20"/>
        <v>-3384014</v>
      </c>
      <c r="AN43" s="55">
        <v>-5670623</v>
      </c>
      <c r="AO43" s="55">
        <v>-9961505</v>
      </c>
    </row>
    <row r="44" spans="1:41" x14ac:dyDescent="0.2">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N44" s="49" t="s">
        <v>76</v>
      </c>
    </row>
    <row r="45" spans="1:41" s="80" customFormat="1" ht="12.75" customHeight="1" x14ac:dyDescent="0.2">
      <c r="A45" s="56" t="s">
        <v>11</v>
      </c>
      <c r="B45" s="56">
        <f t="shared" ref="B45:Z45" si="21">B38+B43</f>
        <v>-110932</v>
      </c>
      <c r="C45" s="56">
        <f t="shared" si="21"/>
        <v>7612</v>
      </c>
      <c r="D45" s="56">
        <f t="shared" si="21"/>
        <v>144498</v>
      </c>
      <c r="E45" s="56">
        <f t="shared" si="21"/>
        <v>-227259</v>
      </c>
      <c r="F45" s="56">
        <f t="shared" si="21"/>
        <v>-12424</v>
      </c>
      <c r="G45" s="56">
        <f t="shared" si="21"/>
        <v>-474936</v>
      </c>
      <c r="H45" s="56">
        <f t="shared" si="21"/>
        <v>-38330</v>
      </c>
      <c r="I45" s="56">
        <f t="shared" si="21"/>
        <v>-281023</v>
      </c>
      <c r="J45" s="56">
        <f t="shared" si="21"/>
        <v>-414633</v>
      </c>
      <c r="K45" s="56">
        <f t="shared" si="21"/>
        <v>-272279</v>
      </c>
      <c r="L45" s="56">
        <f t="shared" si="21"/>
        <v>462993</v>
      </c>
      <c r="M45" s="56">
        <f t="shared" si="21"/>
        <v>-75809</v>
      </c>
      <c r="N45" s="56">
        <f t="shared" si="21"/>
        <v>849691</v>
      </c>
      <c r="O45" s="56">
        <f t="shared" si="21"/>
        <v>949194.62962962873</v>
      </c>
      <c r="P45" s="56">
        <f t="shared" si="21"/>
        <v>-878032.6315789487</v>
      </c>
      <c r="Q45" s="56">
        <f t="shared" si="21"/>
        <v>-1797203.3269230868</v>
      </c>
      <c r="R45" s="56">
        <f t="shared" si="21"/>
        <v>-516793.13461538905</v>
      </c>
      <c r="S45" s="56">
        <f t="shared" si="21"/>
        <v>-234665.85365853994</v>
      </c>
      <c r="T45" s="56">
        <f t="shared" si="21"/>
        <v>-2165475.756097558</v>
      </c>
      <c r="U45" s="56">
        <f t="shared" si="21"/>
        <v>-1151494.3414634224</v>
      </c>
      <c r="V45" s="56">
        <f t="shared" si="21"/>
        <v>160555.66666667652</v>
      </c>
      <c r="W45" s="56">
        <f t="shared" si="21"/>
        <v>1923311.5714285662</v>
      </c>
      <c r="X45" s="56">
        <f t="shared" si="21"/>
        <v>-338051.48148145992</v>
      </c>
      <c r="Y45" s="56">
        <f t="shared" si="21"/>
        <v>-842655.43999999855</v>
      </c>
      <c r="Z45" s="56">
        <f t="shared" si="21"/>
        <v>299707.25000004284</v>
      </c>
      <c r="AA45" s="56">
        <f t="shared" ref="AA45:AC45" si="22">AA38+AA43</f>
        <v>3192094.5833333125</v>
      </c>
      <c r="AB45" s="56">
        <f t="shared" si="22"/>
        <v>3639351.4814814664</v>
      </c>
      <c r="AC45" s="56">
        <f t="shared" si="22"/>
        <v>1068423.5263158306</v>
      </c>
      <c r="AD45" s="56">
        <f t="shared" ref="AD45:AE45" si="23">AD38+AD43</f>
        <v>1355576.25</v>
      </c>
      <c r="AE45" s="56">
        <f t="shared" si="23"/>
        <v>-1530430.2941176035</v>
      </c>
      <c r="AF45" s="56">
        <f t="shared" ref="AF45:AG45" si="24">AF38+AF43</f>
        <v>4021486.2941176817</v>
      </c>
      <c r="AG45" s="56">
        <f t="shared" si="24"/>
        <v>5345276.9999999925</v>
      </c>
      <c r="AH45" s="56">
        <f t="shared" ref="AH45:AI45" si="25">AH38+AH43</f>
        <v>5759221.1333333328</v>
      </c>
      <c r="AI45" s="56">
        <f t="shared" si="25"/>
        <v>6365228.7142857909</v>
      </c>
      <c r="AJ45" s="56">
        <f t="shared" ref="AJ45:AK45" si="26">AJ38+AJ43</f>
        <v>12656664.4705882</v>
      </c>
      <c r="AK45" s="56">
        <f t="shared" si="26"/>
        <v>23583076.555555597</v>
      </c>
      <c r="AL45" s="56">
        <f t="shared" ref="AL45:AO45" si="27">AL38+AL43</f>
        <v>9930960.1875</v>
      </c>
      <c r="AM45" s="56">
        <f t="shared" si="27"/>
        <v>7782409.8000000045</v>
      </c>
      <c r="AN45" s="56">
        <f t="shared" si="27"/>
        <v>10675293.647058785</v>
      </c>
      <c r="AO45" s="56">
        <f t="shared" si="27"/>
        <v>5154698.0000001118</v>
      </c>
    </row>
    <row r="46" spans="1:41" x14ac:dyDescent="0.2">
      <c r="A46" s="51"/>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41" x14ac:dyDescent="0.2">
      <c r="A47" s="51"/>
      <c r="B47" s="81"/>
      <c r="C47" s="81"/>
      <c r="D47" s="81"/>
      <c r="E47" s="81"/>
      <c r="F47" s="81"/>
      <c r="G47" s="81"/>
      <c r="H47" s="81"/>
      <c r="I47" s="81"/>
      <c r="J47" s="81"/>
      <c r="K47" s="81"/>
      <c r="L47" s="81"/>
      <c r="M47" s="81"/>
      <c r="N47" s="81"/>
      <c r="O47" s="54"/>
      <c r="P47" s="54"/>
      <c r="Q47" s="54"/>
      <c r="R47" s="54"/>
      <c r="S47" s="54"/>
      <c r="T47" s="54"/>
      <c r="U47" s="54"/>
      <c r="V47" s="54"/>
      <c r="W47" s="54"/>
      <c r="X47" s="54"/>
      <c r="Y47" s="54"/>
      <c r="Z47" s="54"/>
      <c r="AA47" s="54"/>
    </row>
    <row r="48" spans="1:41" ht="15" customHeight="1" x14ac:dyDescent="0.2">
      <c r="A48" s="18" t="s">
        <v>105</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41" ht="12.75" customHeight="1" x14ac:dyDescent="0.2">
      <c r="A49" s="49" t="s">
        <v>47</v>
      </c>
      <c r="B49" s="54"/>
      <c r="C49" s="54"/>
      <c r="D49" s="54"/>
      <c r="E49" s="54"/>
      <c r="F49" s="54"/>
      <c r="G49" s="54"/>
      <c r="H49" s="54"/>
      <c r="I49" s="54"/>
      <c r="J49" s="54"/>
      <c r="K49" s="54"/>
      <c r="L49" s="54"/>
      <c r="M49" s="54"/>
      <c r="N49" s="54"/>
      <c r="O49" s="54"/>
      <c r="P49" s="54"/>
      <c r="Q49" s="54"/>
      <c r="R49" s="54"/>
      <c r="S49" s="54"/>
      <c r="T49" s="54">
        <v>8475923.7804878093</v>
      </c>
      <c r="U49" s="54">
        <v>6515484.5853658495</v>
      </c>
      <c r="V49" s="54">
        <v>19839984.4333333</v>
      </c>
      <c r="W49" s="54">
        <v>21596675.464285702</v>
      </c>
      <c r="X49" s="54">
        <v>24762892.111111101</v>
      </c>
      <c r="Y49" s="54">
        <v>32481808.16</v>
      </c>
      <c r="Z49" s="54">
        <v>41637490</v>
      </c>
      <c r="AA49" s="54">
        <v>52901112.5</v>
      </c>
      <c r="AB49" s="54">
        <v>46334690</v>
      </c>
      <c r="AC49" s="54">
        <v>25534785</v>
      </c>
      <c r="AD49" s="54">
        <v>52937260</v>
      </c>
      <c r="AE49" s="54">
        <v>89301599</v>
      </c>
      <c r="AF49" s="54">
        <v>88796326</v>
      </c>
      <c r="AG49" s="54">
        <v>104862666</v>
      </c>
      <c r="AH49" s="54">
        <v>69891862</v>
      </c>
      <c r="AI49" s="54">
        <v>104687845</v>
      </c>
      <c r="AJ49" s="54">
        <v>90557735</v>
      </c>
      <c r="AK49" s="54">
        <v>87829138</v>
      </c>
      <c r="AL49" s="54">
        <v>123939596</v>
      </c>
      <c r="AM49" s="54">
        <v>78088910</v>
      </c>
      <c r="AN49" s="54">
        <v>116133437</v>
      </c>
      <c r="AO49" s="54">
        <v>189773499</v>
      </c>
    </row>
    <row r="50" spans="1:41" ht="12.75" customHeight="1" x14ac:dyDescent="0.2">
      <c r="A50" s="49" t="s">
        <v>46</v>
      </c>
      <c r="B50" s="54"/>
      <c r="C50" s="54"/>
      <c r="D50" s="54"/>
      <c r="E50" s="54"/>
      <c r="F50" s="54"/>
      <c r="G50" s="54"/>
      <c r="H50" s="54"/>
      <c r="I50" s="54"/>
      <c r="J50" s="54"/>
      <c r="K50" s="54"/>
      <c r="L50" s="54"/>
      <c r="M50" s="54"/>
      <c r="N50" s="54"/>
      <c r="O50" s="54"/>
      <c r="P50" s="54"/>
      <c r="Q50" s="54"/>
      <c r="R50" s="54"/>
      <c r="S50" s="54"/>
      <c r="T50" s="54">
        <v>17707071.268292699</v>
      </c>
      <c r="U50" s="54">
        <v>16926916.463414598</v>
      </c>
      <c r="V50" s="54">
        <v>23324911.266666699</v>
      </c>
      <c r="W50" s="54">
        <v>21742672.678571399</v>
      </c>
      <c r="X50" s="54">
        <v>21635277.592592601</v>
      </c>
      <c r="Y50" s="54">
        <v>24502178.559999999</v>
      </c>
      <c r="Z50" s="54">
        <v>30474306</v>
      </c>
      <c r="AA50" s="54">
        <v>27583495.583333299</v>
      </c>
      <c r="AB50" s="54">
        <v>26869751</v>
      </c>
      <c r="AC50" s="54">
        <v>32300817</v>
      </c>
      <c r="AD50" s="54">
        <v>31061307</v>
      </c>
      <c r="AE50" s="54">
        <v>40822560</v>
      </c>
      <c r="AF50" s="54">
        <v>33585443</v>
      </c>
      <c r="AG50" s="54">
        <v>35715512</v>
      </c>
      <c r="AH50" s="54">
        <v>44157996</v>
      </c>
      <c r="AI50" s="54">
        <v>48878671</v>
      </c>
      <c r="AJ50" s="54">
        <v>48193509</v>
      </c>
      <c r="AK50" s="54">
        <v>63740650</v>
      </c>
      <c r="AL50" s="54">
        <v>64331565</v>
      </c>
      <c r="AM50" s="54">
        <v>103020880</v>
      </c>
      <c r="AN50" s="54">
        <v>112619055</v>
      </c>
      <c r="AO50" s="54">
        <v>98830745</v>
      </c>
    </row>
    <row r="51" spans="1:41" ht="12.75" customHeight="1" x14ac:dyDescent="0.2">
      <c r="A51" s="49" t="s">
        <v>81</v>
      </c>
      <c r="B51" s="54"/>
      <c r="C51" s="54"/>
      <c r="D51" s="54"/>
      <c r="E51" s="54"/>
      <c r="F51" s="54"/>
      <c r="G51" s="54"/>
      <c r="H51" s="54"/>
      <c r="I51" s="54"/>
      <c r="J51" s="54"/>
      <c r="K51" s="54"/>
      <c r="L51" s="54"/>
      <c r="M51" s="54"/>
      <c r="N51" s="54"/>
      <c r="O51" s="54"/>
      <c r="P51" s="54"/>
      <c r="Q51" s="54"/>
      <c r="R51" s="54"/>
      <c r="S51" s="54"/>
      <c r="T51" s="54">
        <v>1034726.92682927</v>
      </c>
      <c r="U51" s="54">
        <v>475747.463414634</v>
      </c>
      <c r="V51" s="54">
        <v>2456683.3333333302</v>
      </c>
      <c r="W51" s="54">
        <v>1331030.6071428601</v>
      </c>
      <c r="X51" s="54">
        <v>2903986.1481481502</v>
      </c>
      <c r="Y51" s="54">
        <v>2990630.64</v>
      </c>
      <c r="Z51" s="54">
        <v>2150764</v>
      </c>
      <c r="AA51" s="54">
        <v>21881097.5</v>
      </c>
      <c r="AB51" s="54">
        <v>1266701</v>
      </c>
      <c r="AC51" s="54">
        <v>11816131</v>
      </c>
      <c r="AD51" s="54">
        <v>3571758</v>
      </c>
      <c r="AE51" s="54">
        <v>9904203</v>
      </c>
      <c r="AF51" s="54">
        <v>1535790</v>
      </c>
      <c r="AG51" s="54">
        <v>11299746</v>
      </c>
      <c r="AH51" s="54">
        <v>2404076</v>
      </c>
      <c r="AI51" s="54">
        <v>5213344</v>
      </c>
      <c r="AJ51" s="54">
        <v>4302453</v>
      </c>
      <c r="AK51" s="54">
        <v>12210538</v>
      </c>
      <c r="AL51" s="54">
        <v>3182404</v>
      </c>
      <c r="AM51" s="54">
        <v>27597873</v>
      </c>
      <c r="AN51" s="54">
        <v>12644238</v>
      </c>
      <c r="AO51" s="54">
        <v>73587581</v>
      </c>
    </row>
    <row r="52" spans="1:41" s="51" customFormat="1" ht="12.75" customHeight="1" x14ac:dyDescent="0.2">
      <c r="A52" s="51" t="s">
        <v>82</v>
      </c>
      <c r="B52" s="55"/>
      <c r="C52" s="55"/>
      <c r="D52" s="55"/>
      <c r="E52" s="55"/>
      <c r="F52" s="55"/>
      <c r="G52" s="55"/>
      <c r="H52" s="55"/>
      <c r="I52" s="55"/>
      <c r="J52" s="55"/>
      <c r="K52" s="55"/>
      <c r="L52" s="55"/>
      <c r="M52" s="55"/>
      <c r="N52" s="55"/>
      <c r="O52" s="55"/>
      <c r="P52" s="55"/>
      <c r="Q52" s="55"/>
      <c r="R52" s="55"/>
      <c r="S52" s="55"/>
      <c r="T52" s="55">
        <v>27217721.975609802</v>
      </c>
      <c r="U52" s="55">
        <v>23918148.512195099</v>
      </c>
      <c r="V52" s="55">
        <v>45621579.033333302</v>
      </c>
      <c r="W52" s="55">
        <v>44670378.75</v>
      </c>
      <c r="X52" s="55">
        <v>49302155.851851903</v>
      </c>
      <c r="Y52" s="55">
        <v>59974617.359999999</v>
      </c>
      <c r="Z52" s="55">
        <v>74262560</v>
      </c>
      <c r="AA52" s="55">
        <v>102365705.583333</v>
      </c>
      <c r="AB52" s="55">
        <v>74471142</v>
      </c>
      <c r="AC52" s="55">
        <v>69651733</v>
      </c>
      <c r="AD52" s="55">
        <v>87570325</v>
      </c>
      <c r="AE52" s="55">
        <v>140028362</v>
      </c>
      <c r="AF52" s="55">
        <v>123917559</v>
      </c>
      <c r="AG52" s="55">
        <v>151877924</v>
      </c>
      <c r="AH52" s="55">
        <v>116453934</v>
      </c>
      <c r="AI52" s="55">
        <v>158779860</v>
      </c>
      <c r="AJ52" s="55">
        <v>143053697</v>
      </c>
      <c r="AK52" s="55">
        <v>163780326</v>
      </c>
      <c r="AL52" s="55">
        <v>191453565</v>
      </c>
      <c r="AM52" s="55">
        <v>208707663</v>
      </c>
      <c r="AN52" s="55">
        <v>241396730</v>
      </c>
      <c r="AO52" s="55">
        <v>362191825</v>
      </c>
    </row>
    <row r="53" spans="1:41" ht="12.75" customHeight="1" x14ac:dyDescent="0.2">
      <c r="A53" s="51" t="s">
        <v>35</v>
      </c>
      <c r="B53" s="55"/>
      <c r="C53" s="55"/>
      <c r="D53" s="55"/>
      <c r="E53" s="55"/>
      <c r="F53" s="55"/>
      <c r="G53" s="55"/>
      <c r="H53" s="55"/>
      <c r="I53" s="55"/>
      <c r="J53" s="55"/>
      <c r="K53" s="55"/>
      <c r="L53" s="55"/>
      <c r="M53" s="55"/>
      <c r="N53" s="55"/>
      <c r="O53" s="55"/>
      <c r="P53" s="55"/>
      <c r="Q53" s="55"/>
      <c r="R53" s="55"/>
      <c r="S53" s="55"/>
      <c r="T53" s="55">
        <v>2573420.0731707299</v>
      </c>
      <c r="U53" s="55">
        <v>1440087.9024390201</v>
      </c>
      <c r="V53" s="55">
        <v>2805598.86666667</v>
      </c>
      <c r="W53" s="55">
        <v>4572749.2857142901</v>
      </c>
      <c r="X53" s="55">
        <v>4835344.3333333302</v>
      </c>
      <c r="Y53" s="55">
        <v>5404245</v>
      </c>
      <c r="Z53" s="55">
        <v>4552553</v>
      </c>
      <c r="AA53" s="55">
        <v>10065288.0416667</v>
      </c>
      <c r="AB53" s="55">
        <v>12205409</v>
      </c>
      <c r="AC53" s="55">
        <v>7673397</v>
      </c>
      <c r="AD53" s="55">
        <v>5963194</v>
      </c>
      <c r="AE53" s="55">
        <v>20323339</v>
      </c>
      <c r="AF53" s="55">
        <v>8990192</v>
      </c>
      <c r="AG53" s="55">
        <v>24098987</v>
      </c>
      <c r="AH53" s="55">
        <v>19843054</v>
      </c>
      <c r="AI53" s="55">
        <v>36314159</v>
      </c>
      <c r="AJ53" s="55">
        <v>36271446</v>
      </c>
      <c r="AK53" s="55">
        <v>45453325</v>
      </c>
      <c r="AL53" s="55">
        <v>37838123</v>
      </c>
      <c r="AM53" s="55">
        <v>24002160</v>
      </c>
      <c r="AN53" s="55">
        <v>34055051</v>
      </c>
      <c r="AO53" s="55">
        <v>41069543</v>
      </c>
    </row>
    <row r="54" spans="1:41" s="51" customFormat="1" ht="12.75" customHeight="1" x14ac:dyDescent="0.2">
      <c r="A54" s="51" t="s">
        <v>36</v>
      </c>
      <c r="B54" s="55"/>
      <c r="C54" s="55"/>
      <c r="D54" s="55"/>
      <c r="E54" s="55"/>
      <c r="F54" s="55"/>
      <c r="G54" s="55"/>
      <c r="H54" s="55"/>
      <c r="I54" s="55"/>
      <c r="J54" s="55"/>
      <c r="K54" s="55"/>
      <c r="L54" s="55"/>
      <c r="M54" s="55"/>
      <c r="N54" s="55"/>
      <c r="O54" s="55"/>
      <c r="P54" s="55"/>
      <c r="Q54" s="55"/>
      <c r="R54" s="55"/>
      <c r="S54" s="55"/>
      <c r="T54" s="55">
        <v>29791142.048780501</v>
      </c>
      <c r="U54" s="55">
        <v>25358236.414634101</v>
      </c>
      <c r="V54" s="55">
        <v>48427177.899999999</v>
      </c>
      <c r="W54" s="55">
        <v>49243128.035714298</v>
      </c>
      <c r="X54" s="55">
        <v>54137500.185185201</v>
      </c>
      <c r="Y54" s="55">
        <v>65378862.359999999</v>
      </c>
      <c r="Z54" s="55">
        <v>78815113</v>
      </c>
      <c r="AA54" s="55">
        <v>112430993.625</v>
      </c>
      <c r="AB54" s="55">
        <v>86676551</v>
      </c>
      <c r="AC54" s="55">
        <v>77325130</v>
      </c>
      <c r="AD54" s="55">
        <v>93533519</v>
      </c>
      <c r="AE54" s="55">
        <v>160351701</v>
      </c>
      <c r="AF54" s="55">
        <v>132907751</v>
      </c>
      <c r="AG54" s="55">
        <v>175976911</v>
      </c>
      <c r="AH54" s="55">
        <v>136296988</v>
      </c>
      <c r="AI54" s="55">
        <v>195094019</v>
      </c>
      <c r="AJ54" s="55">
        <v>179325143</v>
      </c>
      <c r="AK54" s="55">
        <v>209233651</v>
      </c>
      <c r="AL54" s="55">
        <v>229291688</v>
      </c>
      <c r="AM54" s="55">
        <v>232709823</v>
      </c>
      <c r="AN54" s="55">
        <v>275451781</v>
      </c>
      <c r="AO54" s="55">
        <v>403261368</v>
      </c>
    </row>
    <row r="55" spans="1:41" ht="11.25" customHeight="1" x14ac:dyDescent="0.2">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41" ht="12.75" customHeight="1" x14ac:dyDescent="0.2">
      <c r="A56" s="49" t="s">
        <v>48</v>
      </c>
      <c r="B56" s="54"/>
      <c r="C56" s="54"/>
      <c r="D56" s="54"/>
      <c r="E56" s="54"/>
      <c r="F56" s="54"/>
      <c r="G56" s="54"/>
      <c r="H56" s="54"/>
      <c r="I56" s="54"/>
      <c r="J56" s="54"/>
      <c r="K56" s="54"/>
      <c r="L56" s="54"/>
      <c r="M56" s="54"/>
      <c r="N56" s="54"/>
      <c r="O56" s="54"/>
      <c r="P56" s="54"/>
      <c r="Q56" s="54"/>
      <c r="R56" s="54"/>
      <c r="S56" s="54"/>
      <c r="T56" s="54">
        <v>1420062.7317073201</v>
      </c>
      <c r="U56" s="54">
        <v>-4333.9512195121997</v>
      </c>
      <c r="V56" s="54">
        <v>-126782.96666666699</v>
      </c>
      <c r="W56" s="54">
        <v>4177615.6428571399</v>
      </c>
      <c r="X56" s="54">
        <v>3270084.8888888899</v>
      </c>
      <c r="Y56" s="54">
        <v>7283115.7199999997</v>
      </c>
      <c r="Z56" s="54">
        <v>7033138</v>
      </c>
      <c r="AA56" s="54">
        <v>33563981.291666701</v>
      </c>
      <c r="AB56" s="54">
        <v>21425206</v>
      </c>
      <c r="AC56" s="54">
        <v>18054843</v>
      </c>
      <c r="AD56" s="54">
        <v>24195880</v>
      </c>
      <c r="AE56" s="54">
        <v>25403637</v>
      </c>
      <c r="AF56" s="54">
        <v>39880432</v>
      </c>
      <c r="AG56" s="54">
        <v>46149070</v>
      </c>
      <c r="AH56" s="54">
        <v>30284775</v>
      </c>
      <c r="AI56" s="54">
        <v>58798254</v>
      </c>
      <c r="AJ56" s="54">
        <v>49406190</v>
      </c>
      <c r="AK56" s="54">
        <v>68509542</v>
      </c>
      <c r="AL56" s="54">
        <v>90306430</v>
      </c>
      <c r="AM56" s="54">
        <v>65468864</v>
      </c>
      <c r="AN56" s="54">
        <v>87708941</v>
      </c>
      <c r="AO56" s="54">
        <v>135029063</v>
      </c>
    </row>
    <row r="57" spans="1:41" s="51" customFormat="1" ht="12.75" customHeight="1" x14ac:dyDescent="0.2">
      <c r="A57" s="49" t="s">
        <v>37</v>
      </c>
      <c r="B57" s="54"/>
      <c r="C57" s="54"/>
      <c r="D57" s="54"/>
      <c r="E57" s="54"/>
      <c r="F57" s="54"/>
      <c r="G57" s="54"/>
      <c r="H57" s="54"/>
      <c r="I57" s="54"/>
      <c r="J57" s="54"/>
      <c r="K57" s="54"/>
      <c r="L57" s="54"/>
      <c r="M57" s="54"/>
      <c r="N57" s="54"/>
      <c r="O57" s="54"/>
      <c r="P57" s="54"/>
      <c r="Q57" s="54"/>
      <c r="R57" s="54"/>
      <c r="S57" s="54"/>
      <c r="T57" s="54">
        <v>25321731.170731701</v>
      </c>
      <c r="U57" s="54">
        <v>22616620.2439024</v>
      </c>
      <c r="V57" s="54">
        <v>44585086.166666701</v>
      </c>
      <c r="W57" s="54">
        <v>40886427.892857097</v>
      </c>
      <c r="X57" s="54">
        <v>45319711.851851903</v>
      </c>
      <c r="Y57" s="54">
        <v>52640683.240000002</v>
      </c>
      <c r="Z57" s="54">
        <v>66635195</v>
      </c>
      <c r="AA57" s="54">
        <v>68933927.291666701</v>
      </c>
      <c r="AB57" s="54">
        <v>58288247</v>
      </c>
      <c r="AC57" s="54">
        <v>54623596</v>
      </c>
      <c r="AD57" s="54">
        <v>64824991</v>
      </c>
      <c r="AE57" s="54">
        <v>129319806</v>
      </c>
      <c r="AF57" s="54">
        <v>86597738</v>
      </c>
      <c r="AG57" s="54">
        <v>120068213</v>
      </c>
      <c r="AH57" s="54">
        <v>97450405</v>
      </c>
      <c r="AI57" s="54">
        <v>118119419</v>
      </c>
      <c r="AJ57" s="54">
        <v>111296210</v>
      </c>
      <c r="AK57" s="54">
        <v>121091720</v>
      </c>
      <c r="AL57" s="54">
        <v>119821985</v>
      </c>
      <c r="AM57" s="54">
        <v>136708662</v>
      </c>
      <c r="AN57" s="54">
        <v>173002915</v>
      </c>
      <c r="AO57" s="54">
        <v>254875109</v>
      </c>
    </row>
    <row r="58" spans="1:41" ht="12.75" customHeight="1" x14ac:dyDescent="0.2">
      <c r="A58" s="49" t="s">
        <v>38</v>
      </c>
      <c r="B58" s="54"/>
      <c r="C58" s="54"/>
      <c r="D58" s="54"/>
      <c r="E58" s="54"/>
      <c r="F58" s="54"/>
      <c r="G58" s="54"/>
      <c r="H58" s="54"/>
      <c r="I58" s="54"/>
      <c r="J58" s="54"/>
      <c r="K58" s="54"/>
      <c r="L58" s="54"/>
      <c r="M58" s="54"/>
      <c r="N58" s="54"/>
      <c r="O58" s="54"/>
      <c r="P58" s="54"/>
      <c r="Q58" s="54"/>
      <c r="R58" s="54"/>
      <c r="S58" s="54"/>
      <c r="T58" s="54">
        <v>3049348.1463414598</v>
      </c>
      <c r="U58" s="54">
        <v>2745950.1219512201</v>
      </c>
      <c r="V58" s="54">
        <v>3968874.7</v>
      </c>
      <c r="W58" s="54">
        <v>4179084.5</v>
      </c>
      <c r="X58" s="54">
        <v>5547703.4444444403</v>
      </c>
      <c r="Y58" s="54">
        <v>5455063.4000000004</v>
      </c>
      <c r="Z58" s="54">
        <v>5146780</v>
      </c>
      <c r="AA58" s="54">
        <v>9933085.0416666698</v>
      </c>
      <c r="AB58" s="54">
        <v>6963098</v>
      </c>
      <c r="AC58" s="54">
        <v>4646691</v>
      </c>
      <c r="AD58" s="54">
        <v>4512648</v>
      </c>
      <c r="AE58" s="54">
        <v>5628258</v>
      </c>
      <c r="AF58" s="54">
        <v>6429581</v>
      </c>
      <c r="AG58" s="54">
        <v>9759628</v>
      </c>
      <c r="AH58" s="54">
        <v>8561808</v>
      </c>
      <c r="AI58" s="54">
        <v>18176346</v>
      </c>
      <c r="AJ58" s="54">
        <v>18622743</v>
      </c>
      <c r="AK58" s="54">
        <v>19632389</v>
      </c>
      <c r="AL58" s="54">
        <v>19163273</v>
      </c>
      <c r="AM58" s="54">
        <v>30532297</v>
      </c>
      <c r="AN58" s="54">
        <v>14739925</v>
      </c>
      <c r="AO58" s="54">
        <v>13357196</v>
      </c>
    </row>
    <row r="59" spans="1:41" s="51" customFormat="1" ht="12.75" customHeight="1" x14ac:dyDescent="0.2">
      <c r="A59" s="51" t="s">
        <v>39</v>
      </c>
      <c r="B59" s="55"/>
      <c r="C59" s="55"/>
      <c r="D59" s="55"/>
      <c r="E59" s="55"/>
      <c r="F59" s="55"/>
      <c r="G59" s="55"/>
      <c r="H59" s="55"/>
      <c r="I59" s="55"/>
      <c r="J59" s="55"/>
      <c r="K59" s="55"/>
      <c r="L59" s="55"/>
      <c r="M59" s="55"/>
      <c r="N59" s="55"/>
      <c r="O59" s="55"/>
      <c r="P59" s="55"/>
      <c r="Q59" s="55"/>
      <c r="R59" s="55"/>
      <c r="S59" s="55"/>
      <c r="T59" s="55">
        <f t="shared" ref="T59:Z59" si="28">SUM(T56:T58)</f>
        <v>29791142.048780479</v>
      </c>
      <c r="U59" s="55">
        <f t="shared" si="28"/>
        <v>25358236.414634105</v>
      </c>
      <c r="V59" s="55">
        <f t="shared" si="28"/>
        <v>48427177.900000036</v>
      </c>
      <c r="W59" s="55">
        <f t="shared" si="28"/>
        <v>49243128.035714239</v>
      </c>
      <c r="X59" s="55">
        <f t="shared" si="28"/>
        <v>54137500.185185231</v>
      </c>
      <c r="Y59" s="55">
        <f t="shared" si="28"/>
        <v>65378862.359999999</v>
      </c>
      <c r="Z59" s="55">
        <f t="shared" si="28"/>
        <v>78815113</v>
      </c>
      <c r="AA59" s="55">
        <f t="shared" ref="AA59:AC59" si="29">SUM(AA56:AA58)</f>
        <v>112430993.62500007</v>
      </c>
      <c r="AB59" s="55">
        <f t="shared" si="29"/>
        <v>86676551</v>
      </c>
      <c r="AC59" s="55">
        <f t="shared" si="29"/>
        <v>77325130</v>
      </c>
      <c r="AD59" s="55">
        <f t="shared" ref="AD59:AE59" si="30">SUM(AD56:AD58)</f>
        <v>93533519</v>
      </c>
      <c r="AE59" s="55">
        <f t="shared" si="30"/>
        <v>160351701</v>
      </c>
      <c r="AF59" s="55">
        <f t="shared" ref="AF59:AG59" si="31">SUM(AF56:AF58)</f>
        <v>132907751</v>
      </c>
      <c r="AG59" s="55">
        <f t="shared" si="31"/>
        <v>175976911</v>
      </c>
      <c r="AH59" s="55">
        <f t="shared" ref="AH59:AI59" si="32">SUM(AH56:AH58)</f>
        <v>136296988</v>
      </c>
      <c r="AI59" s="55">
        <f t="shared" si="32"/>
        <v>195094019</v>
      </c>
      <c r="AJ59" s="55">
        <f t="shared" ref="AJ59:AK59" si="33">SUM(AJ56:AJ58)</f>
        <v>179325143</v>
      </c>
      <c r="AK59" s="55">
        <f t="shared" si="33"/>
        <v>209233651</v>
      </c>
      <c r="AL59" s="55">
        <f t="shared" ref="AL59:AO59" si="34">SUM(AL56:AL58)</f>
        <v>229291688</v>
      </c>
      <c r="AM59" s="55">
        <f t="shared" si="34"/>
        <v>232709823</v>
      </c>
      <c r="AN59" s="55">
        <f t="shared" si="34"/>
        <v>275451781</v>
      </c>
      <c r="AO59" s="55">
        <f t="shared" si="34"/>
        <v>403261368</v>
      </c>
    </row>
    <row r="60" spans="1:41" x14ac:dyDescent="0.2">
      <c r="A60" s="51"/>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41" x14ac:dyDescent="0.2">
      <c r="A61" s="51"/>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41" ht="15" customHeight="1" x14ac:dyDescent="0.2">
      <c r="A62" s="9" t="s">
        <v>90</v>
      </c>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41" s="60" customFormat="1" ht="12.75" customHeight="1" x14ac:dyDescent="0.2">
      <c r="A63" s="60" t="s">
        <v>42</v>
      </c>
      <c r="T63" s="60">
        <f t="shared" ref="T63:Z63" si="35">(T45+T42)*100/T59</f>
        <v>-1.8346081074103751</v>
      </c>
      <c r="U63" s="60">
        <f t="shared" si="35"/>
        <v>-0.11637340791338432</v>
      </c>
      <c r="V63" s="60">
        <f t="shared" si="35"/>
        <v>3.6099757941913961</v>
      </c>
      <c r="W63" s="60">
        <f t="shared" si="35"/>
        <v>7.6367046530281453</v>
      </c>
      <c r="X63" s="60">
        <f t="shared" si="35"/>
        <v>4.1119519600744256</v>
      </c>
      <c r="Y63" s="60">
        <f t="shared" si="35"/>
        <v>4.1005102616166136</v>
      </c>
      <c r="Z63" s="60">
        <f t="shared" si="35"/>
        <v>4.4641555611295551</v>
      </c>
      <c r="AA63" s="60">
        <f t="shared" ref="AA63:AB63" si="36">(AA45+AA42)*100/AA59</f>
        <v>6.1564605706086395</v>
      </c>
      <c r="AB63" s="60">
        <f t="shared" si="36"/>
        <v>7.4502081670063989</v>
      </c>
      <c r="AC63" s="60">
        <f t="shared" ref="AC63:AD63" si="37">(AC45+AC42)*100/AC59</f>
        <v>4.12754239962588</v>
      </c>
      <c r="AD63" s="60">
        <f t="shared" si="37"/>
        <v>4.6870633082884439</v>
      </c>
      <c r="AE63" s="60">
        <f t="shared" ref="AE63:AF63" si="38">(AE45+AE42)*100/AE59</f>
        <v>1.6975546183213839</v>
      </c>
      <c r="AF63" s="60">
        <f t="shared" si="38"/>
        <v>5.782313850241648</v>
      </c>
      <c r="AG63" s="60">
        <f t="shared" ref="AG63:AH63" si="39">(AG45+AG42)*100/AG59</f>
        <v>5.3803967498895311</v>
      </c>
      <c r="AH63" s="60">
        <f t="shared" si="39"/>
        <v>6.7074344543353615</v>
      </c>
      <c r="AI63" s="60">
        <f t="shared" ref="AI63:AJ63" si="40">(AI45+AI42)*100/AI59</f>
        <v>5.3567991309286578</v>
      </c>
      <c r="AJ63" s="60">
        <f t="shared" si="40"/>
        <v>9.2928164962278608</v>
      </c>
      <c r="AK63" s="60">
        <f t="shared" ref="AK63:AL63" si="41">(AK45+AK42)*100/AK59</f>
        <v>13.218918860979775</v>
      </c>
      <c r="AL63" s="60">
        <f t="shared" si="41"/>
        <v>5.8479591233590638</v>
      </c>
      <c r="AM63" s="60">
        <f t="shared" ref="AM63:AN63" si="42">(AM45+AM42)*100/AM59</f>
        <v>4.9125862641389251</v>
      </c>
      <c r="AN63" s="60">
        <f t="shared" si="42"/>
        <v>6.7370893663086484</v>
      </c>
      <c r="AO63" s="60">
        <f t="shared" ref="AO63" si="43">(AO45+AO42)*100/AO59</f>
        <v>4.594800164443253</v>
      </c>
    </row>
    <row r="64" spans="1:41" s="60" customFormat="1" ht="12.75" customHeight="1" x14ac:dyDescent="0.2">
      <c r="A64" s="60" t="s">
        <v>52</v>
      </c>
      <c r="B64" s="60">
        <f t="shared" ref="B64:Z64" si="44">(B38/B14)*100</f>
        <v>1.4461426384882559</v>
      </c>
      <c r="C64" s="60">
        <f t="shared" si="44"/>
        <v>10.747041373730786</v>
      </c>
      <c r="D64" s="60">
        <f t="shared" si="44"/>
        <v>11.886800962310369</v>
      </c>
      <c r="E64" s="60">
        <f t="shared" si="44"/>
        <v>4.3669106267967797</v>
      </c>
      <c r="F64" s="60">
        <f t="shared" si="44"/>
        <v>9.3899496734650594</v>
      </c>
      <c r="G64" s="60">
        <f t="shared" si="44"/>
        <v>-3.1227219401819051</v>
      </c>
      <c r="H64" s="60">
        <f t="shared" si="44"/>
        <v>8.8467138263665586</v>
      </c>
      <c r="I64" s="60">
        <f t="shared" si="44"/>
        <v>4.9634738967333494</v>
      </c>
      <c r="J64" s="60">
        <f t="shared" si="44"/>
        <v>0.34156684645135826</v>
      </c>
      <c r="K64" s="60">
        <f t="shared" si="44"/>
        <v>6.6479302103969906E-2</v>
      </c>
      <c r="L64" s="60">
        <f t="shared" si="44"/>
        <v>9.5120050262617575</v>
      </c>
      <c r="M64" s="60">
        <f t="shared" si="44"/>
        <v>2.6151459867120175</v>
      </c>
      <c r="N64" s="60">
        <f t="shared" si="44"/>
        <v>13.398262105049447</v>
      </c>
      <c r="O64" s="60">
        <f t="shared" si="44"/>
        <v>14.347176279749455</v>
      </c>
      <c r="P64" s="60">
        <f t="shared" si="44"/>
        <v>-5.2227229939508435</v>
      </c>
      <c r="Q64" s="60">
        <f t="shared" si="44"/>
        <v>-8.7002635427156623</v>
      </c>
      <c r="R64" s="60">
        <f t="shared" si="44"/>
        <v>4.4659447289168179</v>
      </c>
      <c r="S64" s="60">
        <f t="shared" si="44"/>
        <v>9.1546761431780421</v>
      </c>
      <c r="T64" s="60">
        <f t="shared" si="44"/>
        <v>-7.5581981731184049</v>
      </c>
      <c r="U64" s="60">
        <f t="shared" si="44"/>
        <v>-0.56539669594796216</v>
      </c>
      <c r="V64" s="60">
        <f t="shared" si="44"/>
        <v>13.201791098992832</v>
      </c>
      <c r="W64" s="60">
        <f t="shared" si="44"/>
        <v>21.765299651605741</v>
      </c>
      <c r="X64" s="60">
        <f t="shared" si="44"/>
        <v>12.893216697200074</v>
      </c>
      <c r="Y64" s="60">
        <f t="shared" si="44"/>
        <v>13.277727407412412</v>
      </c>
      <c r="Z64" s="60">
        <f t="shared" si="44"/>
        <v>15.532423560422012</v>
      </c>
      <c r="AA64" s="60">
        <f t="shared" ref="AA64:AB64" si="45">(AA38/AA14)*100</f>
        <v>22.654714964980261</v>
      </c>
      <c r="AB64" s="60">
        <f t="shared" si="45"/>
        <v>25.148465201296808</v>
      </c>
      <c r="AC64" s="60">
        <f t="shared" ref="AC64:AD64" si="46">(AC38/AC14)*100</f>
        <v>15.11450145860411</v>
      </c>
      <c r="AD64" s="60">
        <f t="shared" si="46"/>
        <v>17.848765641933824</v>
      </c>
      <c r="AE64" s="60">
        <f t="shared" ref="AE64:AF64" si="47">(AE38/AE14)*100</f>
        <v>9.8409898100474482</v>
      </c>
      <c r="AF64" s="60">
        <f t="shared" si="47"/>
        <v>20.367300947901288</v>
      </c>
      <c r="AG64" s="60">
        <f t="shared" ref="AG64:AH64" si="48">(AG38/AG14)*100</f>
        <v>22.856902499531696</v>
      </c>
      <c r="AH64" s="60">
        <f t="shared" si="48"/>
        <v>22.398304450561472</v>
      </c>
      <c r="AI64" s="60">
        <f t="shared" ref="AI64:AJ64" si="49">(AI38/AI14)*100</f>
        <v>23.969257142183658</v>
      </c>
      <c r="AJ64" s="60">
        <f t="shared" si="49"/>
        <v>28.016613481498947</v>
      </c>
      <c r="AK64" s="60">
        <f t="shared" ref="AK64:AL64" si="50">(AK38/AK14)*100</f>
        <v>34.946236683246489</v>
      </c>
      <c r="AL64" s="60">
        <f t="shared" si="50"/>
        <v>23.39412835368428</v>
      </c>
      <c r="AM64" s="60">
        <f t="shared" ref="AM64:AN64" si="51">(AM38/AM14)*100</f>
        <v>19.91331532230096</v>
      </c>
      <c r="AN64" s="60">
        <f t="shared" si="51"/>
        <v>27.977007905231872</v>
      </c>
      <c r="AO64" s="60">
        <f t="shared" ref="AO64" si="52">(AO38/AO14)*100</f>
        <v>23.99800198836785</v>
      </c>
    </row>
    <row r="65" spans="1:41" s="60" customFormat="1" ht="12.75" customHeight="1" x14ac:dyDescent="0.2">
      <c r="A65" s="21" t="s">
        <v>91</v>
      </c>
      <c r="T65" s="60">
        <f>IF(T56&gt;0,(T45/T56)*100," ")</f>
        <v>-152.49155602401021</v>
      </c>
      <c r="U65" s="60" t="str">
        <f t="shared" ref="U65:Z65" si="53">IF(U56&gt;0,(U45/U56)*100," ")</f>
        <v xml:space="preserve"> </v>
      </c>
      <c r="V65" s="60" t="str">
        <f t="shared" si="53"/>
        <v xml:space="preserve"> </v>
      </c>
      <c r="W65" s="60">
        <f t="shared" si="53"/>
        <v>46.038499848999557</v>
      </c>
      <c r="X65" s="60">
        <f t="shared" si="53"/>
        <v>-10.337697428898341</v>
      </c>
      <c r="Y65" s="60">
        <f t="shared" si="53"/>
        <v>-11.5699855995148</v>
      </c>
      <c r="Z65" s="60">
        <f t="shared" si="53"/>
        <v>4.2613588699673288</v>
      </c>
      <c r="AA65" s="60">
        <f t="shared" ref="AA65:AB65" si="54">IF(AA56&gt;0,(AA45/AA56)*100," ")</f>
        <v>9.5104765897538179</v>
      </c>
      <c r="AB65" s="60">
        <f t="shared" si="54"/>
        <v>16.986308003206439</v>
      </c>
      <c r="AC65" s="60">
        <f t="shared" ref="AC65:AD65" si="55">IF(AC56&gt;0,(AC45/AC56)*100," ")</f>
        <v>5.9176561453114305</v>
      </c>
      <c r="AD65" s="60">
        <f t="shared" si="55"/>
        <v>5.602508567574314</v>
      </c>
      <c r="AE65" s="60">
        <f t="shared" ref="AE65:AF65" si="56">IF(AE56&gt;0,(AE45/AE56)*100," ")</f>
        <v>-6.0244534832457397</v>
      </c>
      <c r="AF65" s="60">
        <f t="shared" si="56"/>
        <v>10.083858404837946</v>
      </c>
      <c r="AG65" s="60">
        <f t="shared" ref="AG65:AH65" si="57">IF(AG56&gt;0,(AG45/AG56)*100," ")</f>
        <v>11.582632109379436</v>
      </c>
      <c r="AH65" s="60">
        <f t="shared" si="57"/>
        <v>19.016885987541045</v>
      </c>
      <c r="AI65" s="60">
        <f t="shared" ref="AI65:AJ65" si="58">IF(AI56&gt;0,(AI45/AI56)*100," ")</f>
        <v>10.825540354116283</v>
      </c>
      <c r="AJ65" s="60">
        <f t="shared" si="58"/>
        <v>25.617568305890821</v>
      </c>
      <c r="AK65" s="60">
        <f t="shared" ref="AK65:AL65" si="59">IF(AK56&gt;0,(AK45/AK56)*100," ")</f>
        <v>34.423053879933391</v>
      </c>
      <c r="AL65" s="60">
        <f t="shared" si="59"/>
        <v>10.996958010077467</v>
      </c>
      <c r="AM65" s="60">
        <f t="shared" ref="AM65:AN65" si="60">IF(AM56&gt;0,(AM45/AM56)*100," ")</f>
        <v>11.887192360631161</v>
      </c>
      <c r="AN65" s="60">
        <f t="shared" si="60"/>
        <v>12.171271851359812</v>
      </c>
      <c r="AO65" s="60">
        <f t="shared" ref="AO65" si="61">IF(AO56&gt;0,(AO45/AO56)*100," ")</f>
        <v>3.8174729835754784</v>
      </c>
    </row>
    <row r="66" spans="1:41" s="60" customFormat="1" ht="12.75" customHeight="1" x14ac:dyDescent="0.2">
      <c r="A66" s="21" t="s">
        <v>92</v>
      </c>
      <c r="T66" s="60">
        <f>(T53/T58)*100</f>
        <v>84.392465198119865</v>
      </c>
      <c r="U66" s="60">
        <f t="shared" ref="U66:Z66" si="62">(U53/U58)*100</f>
        <v>52.444066297013471</v>
      </c>
      <c r="V66" s="60">
        <f t="shared" si="62"/>
        <v>70.690033793877888</v>
      </c>
      <c r="W66" s="60">
        <f t="shared" si="62"/>
        <v>109.41988097427296</v>
      </c>
      <c r="X66" s="60">
        <f t="shared" si="62"/>
        <v>87.159387334871369</v>
      </c>
      <c r="Y66" s="60">
        <f t="shared" si="62"/>
        <v>99.068417793274392</v>
      </c>
      <c r="Z66" s="60">
        <f t="shared" si="62"/>
        <v>88.454392843680907</v>
      </c>
      <c r="AA66" s="60">
        <f t="shared" ref="AA66:AB66" si="63">(AA53/AA58)*100</f>
        <v>101.33093595238007</v>
      </c>
      <c r="AB66" s="60">
        <f t="shared" si="63"/>
        <v>175.28704895435911</v>
      </c>
      <c r="AC66" s="60">
        <f t="shared" ref="AC66:AD66" si="64">(AC53/AC58)*100</f>
        <v>165.13680380296429</v>
      </c>
      <c r="AD66" s="60">
        <f t="shared" si="64"/>
        <v>132.14400945963433</v>
      </c>
      <c r="AE66" s="60">
        <f t="shared" ref="AE66:AF66" si="65">(AE53/AE58)*100</f>
        <v>361.09465841828859</v>
      </c>
      <c r="AF66" s="60">
        <f t="shared" si="65"/>
        <v>139.82547229749497</v>
      </c>
      <c r="AG66" s="60">
        <f t="shared" ref="AG66:AH66" si="66">(AG53/AG58)*100</f>
        <v>246.92526190547426</v>
      </c>
      <c r="AH66" s="60">
        <f t="shared" si="66"/>
        <v>231.76242681452331</v>
      </c>
      <c r="AI66" s="60">
        <f t="shared" ref="AI66:AJ66" si="67">(AI53/AI58)*100</f>
        <v>199.78800469577328</v>
      </c>
      <c r="AJ66" s="60">
        <f t="shared" si="67"/>
        <v>194.76962120993667</v>
      </c>
      <c r="AK66" s="60">
        <f t="shared" ref="AK66:AL66" si="68">(AK53/AK58)*100</f>
        <v>231.52212906946778</v>
      </c>
      <c r="AL66" s="60">
        <f t="shared" si="68"/>
        <v>197.45125480391582</v>
      </c>
      <c r="AM66" s="60">
        <f t="shared" ref="AM66:AN66" si="69">(AM53/AM58)*100</f>
        <v>78.612362509116167</v>
      </c>
      <c r="AN66" s="60">
        <f t="shared" si="69"/>
        <v>231.03951343036005</v>
      </c>
      <c r="AO66" s="60">
        <f t="shared" ref="AO66" si="70">(AO53/AO58)*100</f>
        <v>307.47129113026415</v>
      </c>
    </row>
    <row r="67" spans="1:41" s="60" customFormat="1" ht="12.75" customHeight="1" x14ac:dyDescent="0.2">
      <c r="A67" s="21" t="s">
        <v>93</v>
      </c>
      <c r="T67" s="60">
        <f>(T56/T$59)*100</f>
        <v>4.7667280743453455</v>
      </c>
      <c r="U67" s="60">
        <f t="shared" ref="U67:Z67" si="71">(U56/U$59)*100</f>
        <v>-1.7090901546335843E-2</v>
      </c>
      <c r="V67" s="60">
        <f t="shared" si="71"/>
        <v>-0.26180126979207452</v>
      </c>
      <c r="W67" s="60">
        <f t="shared" si="71"/>
        <v>8.4836520535967335</v>
      </c>
      <c r="X67" s="60">
        <f t="shared" si="71"/>
        <v>6.0403322608230647</v>
      </c>
      <c r="Y67" s="60">
        <f t="shared" si="71"/>
        <v>11.13986303386023</v>
      </c>
      <c r="Z67" s="60">
        <f t="shared" si="71"/>
        <v>8.9235905809080052</v>
      </c>
      <c r="AA67" s="60">
        <f t="shared" ref="AA67:AB67" si="72">(AA56/AA$59)*100</f>
        <v>29.852961545119211</v>
      </c>
      <c r="AB67" s="60">
        <f t="shared" si="72"/>
        <v>24.718572385281</v>
      </c>
      <c r="AC67" s="60">
        <f t="shared" ref="AC67:AD67" si="73">(AC56/AC$59)*100</f>
        <v>23.349256574156421</v>
      </c>
      <c r="AD67" s="60">
        <f t="shared" si="73"/>
        <v>25.868672812363663</v>
      </c>
      <c r="AE67" s="60">
        <f t="shared" ref="AE67:AF67" si="74">(AE56/AE$59)*100</f>
        <v>15.842449342024754</v>
      </c>
      <c r="AF67" s="60">
        <f t="shared" si="74"/>
        <v>30.006099493775949</v>
      </c>
      <c r="AG67" s="60">
        <f t="shared" ref="AG67:AH67" si="75">(AG56/AG$59)*100</f>
        <v>26.224502826964613</v>
      </c>
      <c r="AH67" s="60">
        <f t="shared" si="75"/>
        <v>22.219694979613198</v>
      </c>
      <c r="AI67" s="60">
        <f t="shared" ref="AI67:AJ67" si="76">(AI56/AI$59)*100</f>
        <v>30.138419568874635</v>
      </c>
      <c r="AJ67" s="60">
        <f t="shared" si="76"/>
        <v>27.55117836431894</v>
      </c>
      <c r="AK67" s="60">
        <f t="shared" ref="AK67:AL67" si="77">(AK56/AK$59)*100</f>
        <v>32.743080127201914</v>
      </c>
      <c r="AL67" s="60">
        <f t="shared" si="77"/>
        <v>39.384955812266512</v>
      </c>
      <c r="AM67" s="60">
        <f t="shared" ref="AM67:AN67" si="78">(AM56/AM$59)*100</f>
        <v>28.133261912196978</v>
      </c>
      <c r="AN67" s="60">
        <f t="shared" si="78"/>
        <v>31.841849299932463</v>
      </c>
      <c r="AO67" s="60">
        <f t="shared" ref="AO67" si="79">(AO56/AO$59)*100</f>
        <v>33.484254559191996</v>
      </c>
    </row>
    <row r="68" spans="1:41" s="60" customFormat="1" ht="12.75" customHeight="1" x14ac:dyDescent="0.2">
      <c r="A68" s="21" t="s">
        <v>99</v>
      </c>
      <c r="T68" s="60">
        <f t="shared" ref="T68:Z69" si="80">(T57/T$59)*100</f>
        <v>84.997517481100601</v>
      </c>
      <c r="U68" s="60">
        <f t="shared" si="80"/>
        <v>89.188458826933513</v>
      </c>
      <c r="V68" s="60">
        <f t="shared" si="80"/>
        <v>92.066248953703052</v>
      </c>
      <c r="W68" s="60">
        <f t="shared" si="80"/>
        <v>83.029713025548801</v>
      </c>
      <c r="X68" s="60">
        <f t="shared" si="80"/>
        <v>83.712235875001994</v>
      </c>
      <c r="Y68" s="60">
        <f t="shared" si="80"/>
        <v>80.516364677838979</v>
      </c>
      <c r="Z68" s="60">
        <f t="shared" si="80"/>
        <v>84.546215140235859</v>
      </c>
      <c r="AA68" s="60">
        <f t="shared" ref="AA68:AB68" si="81">(AA57/AA$59)*100</f>
        <v>61.312210333733638</v>
      </c>
      <c r="AB68" s="60">
        <f t="shared" si="81"/>
        <v>67.247999980986776</v>
      </c>
      <c r="AC68" s="60">
        <f t="shared" ref="AC68:AD68" si="82">(AC57/AC$59)*100</f>
        <v>70.641453819734934</v>
      </c>
      <c r="AD68" s="60">
        <f t="shared" si="82"/>
        <v>69.306695282147999</v>
      </c>
      <c r="AE68" s="60">
        <f t="shared" ref="AE68:AF68" si="83">(AE57/AE$59)*100</f>
        <v>80.647604729805764</v>
      </c>
      <c r="AF68" s="60">
        <f t="shared" si="83"/>
        <v>65.156273692419944</v>
      </c>
      <c r="AG68" s="60">
        <f t="shared" ref="AG68:AH68" si="84">(AG57/AG$59)*100</f>
        <v>68.22952642918024</v>
      </c>
      <c r="AH68" s="60">
        <f t="shared" si="84"/>
        <v>71.498575595815808</v>
      </c>
      <c r="AI68" s="60">
        <f t="shared" ref="AI68:AJ68" si="85">(AI57/AI$59)*100</f>
        <v>60.544869394484103</v>
      </c>
      <c r="AJ68" s="60">
        <f t="shared" si="85"/>
        <v>62.063918164559894</v>
      </c>
      <c r="AK68" s="60">
        <f t="shared" ref="AK68:AL68" si="86">(AK57/AK$59)*100</f>
        <v>57.873922010757248</v>
      </c>
      <c r="AL68" s="60">
        <f t="shared" si="86"/>
        <v>52.257448163581053</v>
      </c>
      <c r="AM68" s="60">
        <f t="shared" ref="AM68:AN68" si="87">(AM57/AM$59)*100</f>
        <v>58.746407967488338</v>
      </c>
      <c r="AN68" s="60">
        <f t="shared" si="87"/>
        <v>62.806969107961585</v>
      </c>
      <c r="AO68" s="60">
        <f t="shared" ref="AO68" si="88">(AO57/AO$59)*100</f>
        <v>63.203452952626989</v>
      </c>
    </row>
    <row r="69" spans="1:41" s="60" customFormat="1" ht="12.75" customHeight="1" x14ac:dyDescent="0.2">
      <c r="A69" s="21" t="s">
        <v>100</v>
      </c>
      <c r="T69" s="60">
        <f t="shared" si="80"/>
        <v>10.235754444554056</v>
      </c>
      <c r="U69" s="60">
        <f t="shared" si="80"/>
        <v>10.828632074612834</v>
      </c>
      <c r="V69" s="60">
        <f t="shared" si="80"/>
        <v>8.1955523160890138</v>
      </c>
      <c r="W69" s="60">
        <f t="shared" si="80"/>
        <v>8.4866349208544651</v>
      </c>
      <c r="X69" s="60">
        <f t="shared" si="80"/>
        <v>10.247431864174942</v>
      </c>
      <c r="Y69" s="60">
        <f t="shared" si="80"/>
        <v>8.3437722883007961</v>
      </c>
      <c r="Z69" s="60">
        <f t="shared" si="80"/>
        <v>6.5301942788561371</v>
      </c>
      <c r="AA69" s="60">
        <f t="shared" ref="AA69:AB69" si="89">(AA58/AA$59)*100</f>
        <v>8.8348281211471544</v>
      </c>
      <c r="AB69" s="60">
        <f t="shared" si="89"/>
        <v>8.0334276337322201</v>
      </c>
      <c r="AC69" s="60">
        <f t="shared" ref="AC69:AD69" si="90">(AC58/AC$59)*100</f>
        <v>6.0092896061086485</v>
      </c>
      <c r="AD69" s="60">
        <f t="shared" si="90"/>
        <v>4.8246319054883413</v>
      </c>
      <c r="AE69" s="60">
        <f t="shared" ref="AE69:AF69" si="91">(AE58/AE$59)*100</f>
        <v>3.5099459281694805</v>
      </c>
      <c r="AF69" s="60">
        <f t="shared" si="91"/>
        <v>4.8376268138041096</v>
      </c>
      <c r="AG69" s="60">
        <f t="shared" ref="AG69:AH69" si="92">(AG58/AG$59)*100</f>
        <v>5.5459707438551415</v>
      </c>
      <c r="AH69" s="60">
        <f t="shared" si="92"/>
        <v>6.2817294245709965</v>
      </c>
      <c r="AI69" s="60">
        <f t="shared" ref="AI69:AJ69" si="93">(AI58/AI$59)*100</f>
        <v>9.3167110366412622</v>
      </c>
      <c r="AJ69" s="60">
        <f t="shared" si="93"/>
        <v>10.38490347112117</v>
      </c>
      <c r="AK69" s="60">
        <f t="shared" ref="AK69:AL69" si="94">(AK58/AK$59)*100</f>
        <v>9.3829978620408436</v>
      </c>
      <c r="AL69" s="60">
        <f t="shared" si="94"/>
        <v>8.3575960241524321</v>
      </c>
      <c r="AM69" s="60">
        <f t="shared" ref="AM69:AN69" si="95">(AM58/AM$59)*100</f>
        <v>13.120330120314689</v>
      </c>
      <c r="AN69" s="60">
        <f t="shared" si="95"/>
        <v>5.3511815921059513</v>
      </c>
      <c r="AO69" s="60">
        <f t="shared" ref="AO69" si="96">(AO58/AO$59)*100</f>
        <v>3.312292488181015</v>
      </c>
    </row>
    <row r="70" spans="1:41" ht="12.75" customHeight="1" x14ac:dyDescent="0.2">
      <c r="A70" s="21" t="s">
        <v>94</v>
      </c>
      <c r="T70" s="59">
        <f>(T52/(T56+T57))*100</f>
        <v>101.77971633057636</v>
      </c>
      <c r="U70" s="59">
        <f t="shared" ref="U70:Z70" si="97">(U52/(U56+U57))*100</f>
        <v>105.77501187898359</v>
      </c>
      <c r="V70" s="59">
        <f t="shared" si="97"/>
        <v>102.61655472567219</v>
      </c>
      <c r="W70" s="59">
        <f t="shared" si="97"/>
        <v>99.126432617165719</v>
      </c>
      <c r="X70" s="59">
        <f t="shared" si="97"/>
        <v>101.46606727933445</v>
      </c>
      <c r="Y70" s="59">
        <f t="shared" si="97"/>
        <v>100.08480503720052</v>
      </c>
      <c r="Z70" s="59">
        <f t="shared" si="97"/>
        <v>100.8066247406467</v>
      </c>
      <c r="AA70" s="59">
        <f t="shared" ref="AA70:AB70" si="98">(AA52/(AA56+AA57))*100</f>
        <v>99.871018831674093</v>
      </c>
      <c r="AB70" s="59">
        <f t="shared" si="98"/>
        <v>93.423555494453353</v>
      </c>
      <c r="AC70" s="59">
        <f t="shared" ref="AC70:AD70" si="99">(AC52/(AC56+AC57))*100</f>
        <v>95.835482927749723</v>
      </c>
      <c r="AD70" s="59">
        <f t="shared" si="99"/>
        <v>98.370555147679923</v>
      </c>
      <c r="AE70" s="59">
        <f t="shared" ref="AE70:AF70" si="100">(AE52/(AE56+AE57))*100</f>
        <v>90.502356517492956</v>
      </c>
      <c r="AF70" s="59">
        <f t="shared" si="100"/>
        <v>97.97545220649539</v>
      </c>
      <c r="AG70" s="59">
        <f t="shared" ref="AG70:AH70" si="101">(AG52/(AG56+AG57))*100</f>
        <v>91.373123936817095</v>
      </c>
      <c r="AH70" s="59">
        <f t="shared" si="101"/>
        <v>91.168254509055373</v>
      </c>
      <c r="AI70" s="59">
        <f t="shared" ref="AI70:AJ70" si="102">(AI52/(AI56+AI57))*100</f>
        <v>89.747879512297217</v>
      </c>
      <c r="AJ70" s="59">
        <f t="shared" si="102"/>
        <v>89.017772603271638</v>
      </c>
      <c r="AK70" s="59">
        <f t="shared" ref="AK70:AL70" si="103">(AK52/(AK56+AK57))*100</f>
        <v>86.381453515852655</v>
      </c>
      <c r="AL70" s="59">
        <f t="shared" si="103"/>
        <v>91.112648900911381</v>
      </c>
      <c r="AM70" s="59">
        <f t="shared" ref="AM70:AN70" si="104">(AM52/(AM56+AM57))*100</f>
        <v>103.22990251646466</v>
      </c>
      <c r="AN70" s="59">
        <f t="shared" si="104"/>
        <v>92.591389476357378</v>
      </c>
      <c r="AO70" s="59">
        <f t="shared" ref="AO70" si="105">(AO52/(AO56+AO57))*100</f>
        <v>92.892523601927508</v>
      </c>
    </row>
    <row r="72" spans="1:41" s="51" customFormat="1" ht="12.75" customHeight="1" x14ac:dyDescent="0.2">
      <c r="A72" s="51" t="s">
        <v>40</v>
      </c>
      <c r="B72" s="51">
        <v>294</v>
      </c>
      <c r="C72" s="51">
        <v>310</v>
      </c>
      <c r="D72" s="51">
        <v>317</v>
      </c>
      <c r="E72" s="51">
        <v>303</v>
      </c>
      <c r="F72" s="51">
        <v>319</v>
      </c>
      <c r="G72" s="51">
        <v>325</v>
      </c>
      <c r="H72" s="51">
        <v>323</v>
      </c>
      <c r="I72" s="51">
        <v>328</v>
      </c>
      <c r="J72" s="51">
        <v>323</v>
      </c>
      <c r="K72" s="51">
        <v>321</v>
      </c>
      <c r="L72" s="51">
        <v>319</v>
      </c>
      <c r="M72" s="51">
        <v>307</v>
      </c>
      <c r="N72" s="51">
        <v>309</v>
      </c>
      <c r="O72" s="51">
        <v>289</v>
      </c>
      <c r="P72" s="51">
        <v>316</v>
      </c>
      <c r="Q72" s="51">
        <v>309</v>
      </c>
      <c r="R72" s="51">
        <v>304</v>
      </c>
      <c r="S72" s="51">
        <v>303</v>
      </c>
      <c r="T72" s="51">
        <v>300</v>
      </c>
      <c r="U72" s="51">
        <v>301</v>
      </c>
      <c r="V72" s="51">
        <v>262</v>
      </c>
      <c r="W72" s="51">
        <v>278</v>
      </c>
      <c r="X72" s="53">
        <v>246.666666666667</v>
      </c>
      <c r="Y72" s="53">
        <v>246.28</v>
      </c>
      <c r="Z72" s="53">
        <v>217</v>
      </c>
      <c r="AA72" s="53">
        <v>246.416666666667</v>
      </c>
      <c r="AB72" s="51">
        <v>192</v>
      </c>
      <c r="AC72" s="51">
        <v>212</v>
      </c>
      <c r="AD72" s="51">
        <v>198</v>
      </c>
      <c r="AE72" s="51">
        <v>172</v>
      </c>
      <c r="AF72" s="51">
        <v>240</v>
      </c>
      <c r="AG72" s="51">
        <v>245</v>
      </c>
      <c r="AH72" s="51">
        <v>235</v>
      </c>
      <c r="AI72" s="51">
        <v>255</v>
      </c>
      <c r="AJ72" s="51">
        <v>259</v>
      </c>
      <c r="AK72" s="51">
        <v>256</v>
      </c>
      <c r="AL72" s="51">
        <v>246</v>
      </c>
      <c r="AM72" s="51">
        <v>205</v>
      </c>
      <c r="AN72" s="51">
        <v>237</v>
      </c>
      <c r="AO72" s="51">
        <v>205</v>
      </c>
    </row>
    <row r="73" spans="1:41" x14ac:dyDescent="0.2">
      <c r="U73" s="54"/>
      <c r="V73" s="82"/>
    </row>
    <row r="74" spans="1:41" s="51" customFormat="1" ht="12.75" customHeight="1" x14ac:dyDescent="0.2">
      <c r="A74" s="51" t="s">
        <v>8</v>
      </c>
      <c r="B74" s="52">
        <v>23</v>
      </c>
      <c r="C74" s="52">
        <v>24</v>
      </c>
      <c r="D74" s="52">
        <v>22</v>
      </c>
      <c r="E74" s="52">
        <v>24</v>
      </c>
      <c r="F74" s="52">
        <v>19</v>
      </c>
      <c r="G74" s="52">
        <v>30</v>
      </c>
      <c r="H74" s="52">
        <v>19</v>
      </c>
      <c r="I74" s="52">
        <v>18</v>
      </c>
      <c r="J74" s="52">
        <v>19</v>
      </c>
      <c r="K74" s="52">
        <v>18</v>
      </c>
      <c r="L74" s="52">
        <v>15</v>
      </c>
      <c r="M74" s="52">
        <v>18</v>
      </c>
      <c r="N74" s="52">
        <v>17</v>
      </c>
      <c r="O74" s="52">
        <v>25</v>
      </c>
      <c r="P74" s="52">
        <v>24</v>
      </c>
      <c r="Q74" s="52">
        <v>29</v>
      </c>
      <c r="R74" s="52">
        <v>28</v>
      </c>
      <c r="S74" s="52">
        <v>28</v>
      </c>
      <c r="T74" s="52">
        <v>26</v>
      </c>
      <c r="U74" s="52">
        <v>27</v>
      </c>
      <c r="V74" s="61">
        <v>21</v>
      </c>
      <c r="W74" s="51">
        <v>23</v>
      </c>
      <c r="X74" s="53">
        <v>21</v>
      </c>
      <c r="Y74" s="53">
        <v>16</v>
      </c>
      <c r="Z74" s="53">
        <v>9</v>
      </c>
      <c r="AA74" s="53">
        <v>11</v>
      </c>
      <c r="AB74" s="53">
        <v>9</v>
      </c>
      <c r="AC74" s="53">
        <v>6</v>
      </c>
      <c r="AD74" s="53">
        <v>9</v>
      </c>
      <c r="AE74" s="53">
        <v>8</v>
      </c>
      <c r="AF74" s="53">
        <v>10</v>
      </c>
      <c r="AG74" s="51">
        <v>8</v>
      </c>
      <c r="AH74" s="51">
        <v>8</v>
      </c>
      <c r="AI74" s="51">
        <v>10</v>
      </c>
      <c r="AJ74" s="51">
        <v>12</v>
      </c>
      <c r="AK74" s="51">
        <v>15</v>
      </c>
      <c r="AL74" s="51">
        <v>8</v>
      </c>
      <c r="AM74" s="51">
        <v>7</v>
      </c>
      <c r="AN74" s="51">
        <v>7</v>
      </c>
      <c r="AO74" s="51">
        <v>7</v>
      </c>
    </row>
    <row r="75" spans="1:41" s="51" customFormat="1" ht="12.75" customHeight="1" x14ac:dyDescent="0.2">
      <c r="A75" s="51" t="s">
        <v>49</v>
      </c>
      <c r="B75" s="52">
        <v>76</v>
      </c>
      <c r="C75" s="52">
        <v>64</v>
      </c>
      <c r="D75" s="52">
        <v>69</v>
      </c>
      <c r="E75" s="52">
        <v>63</v>
      </c>
      <c r="F75" s="52">
        <v>61</v>
      </c>
      <c r="G75" s="52">
        <v>63</v>
      </c>
      <c r="H75" s="52">
        <v>55</v>
      </c>
      <c r="I75" s="52">
        <v>58</v>
      </c>
      <c r="J75" s="52">
        <v>54</v>
      </c>
      <c r="K75" s="52">
        <v>45</v>
      </c>
      <c r="L75" s="52">
        <v>41</v>
      </c>
      <c r="M75" s="52">
        <v>46</v>
      </c>
      <c r="N75" s="52">
        <v>50</v>
      </c>
      <c r="O75" s="52">
        <v>54</v>
      </c>
      <c r="P75" s="52">
        <v>57</v>
      </c>
      <c r="Q75" s="52">
        <v>52</v>
      </c>
      <c r="R75" s="52">
        <v>52</v>
      </c>
      <c r="S75" s="52">
        <v>41</v>
      </c>
      <c r="T75" s="52">
        <v>41</v>
      </c>
      <c r="U75" s="52">
        <v>41</v>
      </c>
      <c r="V75" s="61">
        <v>30</v>
      </c>
      <c r="W75" s="51">
        <v>28</v>
      </c>
      <c r="X75" s="53">
        <v>27</v>
      </c>
      <c r="Y75" s="53">
        <v>25</v>
      </c>
      <c r="Z75" s="53">
        <v>24</v>
      </c>
      <c r="AA75" s="53">
        <v>24</v>
      </c>
      <c r="AB75" s="53">
        <v>27</v>
      </c>
      <c r="AC75" s="53">
        <v>19</v>
      </c>
      <c r="AD75" s="53">
        <v>20</v>
      </c>
      <c r="AE75" s="53">
        <v>17</v>
      </c>
      <c r="AF75" s="53">
        <v>17</v>
      </c>
      <c r="AG75" s="51">
        <v>14</v>
      </c>
      <c r="AH75" s="51">
        <v>15</v>
      </c>
      <c r="AI75" s="51">
        <v>14</v>
      </c>
      <c r="AJ75" s="51">
        <v>17</v>
      </c>
      <c r="AK75" s="51">
        <v>18</v>
      </c>
      <c r="AL75" s="51">
        <v>16</v>
      </c>
      <c r="AM75" s="51">
        <v>15</v>
      </c>
      <c r="AN75" s="51">
        <v>17</v>
      </c>
      <c r="AO75" s="51">
        <v>15</v>
      </c>
    </row>
    <row r="76" spans="1:41" ht="12.75" customHeight="1" x14ac:dyDescent="0.2">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row>
  </sheetData>
  <pageMargins left="0.78740157480314965" right="0.78740157480314965" top="0.98425196850393704" bottom="0.98425196850393704" header="0.51181102362204722" footer="0.51181102362204722"/>
  <pageSetup paperSize="9" scale="48" fitToWidth="0" orientation="landscape" r:id="rId1"/>
  <headerFooter alignWithMargins="0">
    <oddHeader>&amp;A</oddHeader>
    <oddFooter>Side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11.42578125" defaultRowHeight="12" x14ac:dyDescent="0.2"/>
  <cols>
    <col min="1" max="1" width="62.85546875" style="49" customWidth="1"/>
    <col min="2" max="7" width="14" style="49" customWidth="1"/>
    <col min="8" max="11" width="12.7109375" style="49" customWidth="1"/>
    <col min="12" max="226" width="11.42578125" style="49"/>
    <col min="227" max="227" width="32.28515625" style="49" customWidth="1"/>
    <col min="228" max="252" width="10.7109375" style="49" customWidth="1"/>
    <col min="253" max="482" width="11.42578125" style="49"/>
    <col min="483" max="483" width="32.28515625" style="49" customWidth="1"/>
    <col min="484" max="508" width="10.7109375" style="49" customWidth="1"/>
    <col min="509" max="738" width="11.42578125" style="49"/>
    <col min="739" max="739" width="32.28515625" style="49" customWidth="1"/>
    <col min="740" max="764" width="10.7109375" style="49" customWidth="1"/>
    <col min="765" max="994" width="11.42578125" style="49"/>
    <col min="995" max="995" width="32.28515625" style="49" customWidth="1"/>
    <col min="996" max="1020" width="10.7109375" style="49" customWidth="1"/>
    <col min="1021" max="1250" width="11.42578125" style="49"/>
    <col min="1251" max="1251" width="32.28515625" style="49" customWidth="1"/>
    <col min="1252" max="1276" width="10.7109375" style="49" customWidth="1"/>
    <col min="1277" max="1506" width="11.42578125" style="49"/>
    <col min="1507" max="1507" width="32.28515625" style="49" customWidth="1"/>
    <col min="1508" max="1532" width="10.7109375" style="49" customWidth="1"/>
    <col min="1533" max="1762" width="11.42578125" style="49"/>
    <col min="1763" max="1763" width="32.28515625" style="49" customWidth="1"/>
    <col min="1764" max="1788" width="10.7109375" style="49" customWidth="1"/>
    <col min="1789" max="2018" width="11.42578125" style="49"/>
    <col min="2019" max="2019" width="32.28515625" style="49" customWidth="1"/>
    <col min="2020" max="2044" width="10.7109375" style="49" customWidth="1"/>
    <col min="2045" max="2274" width="11.42578125" style="49"/>
    <col min="2275" max="2275" width="32.28515625" style="49" customWidth="1"/>
    <col min="2276" max="2300" width="10.7109375" style="49" customWidth="1"/>
    <col min="2301" max="2530" width="11.42578125" style="49"/>
    <col min="2531" max="2531" width="32.28515625" style="49" customWidth="1"/>
    <col min="2532" max="2556" width="10.7109375" style="49" customWidth="1"/>
    <col min="2557" max="2786" width="11.42578125" style="49"/>
    <col min="2787" max="2787" width="32.28515625" style="49" customWidth="1"/>
    <col min="2788" max="2812" width="10.7109375" style="49" customWidth="1"/>
    <col min="2813" max="3042" width="11.42578125" style="49"/>
    <col min="3043" max="3043" width="32.28515625" style="49" customWidth="1"/>
    <col min="3044" max="3068" width="10.7109375" style="49" customWidth="1"/>
    <col min="3069" max="3298" width="11.42578125" style="49"/>
    <col min="3299" max="3299" width="32.28515625" style="49" customWidth="1"/>
    <col min="3300" max="3324" width="10.7109375" style="49" customWidth="1"/>
    <col min="3325" max="3554" width="11.42578125" style="49"/>
    <col min="3555" max="3555" width="32.28515625" style="49" customWidth="1"/>
    <col min="3556" max="3580" width="10.7109375" style="49" customWidth="1"/>
    <col min="3581" max="3810" width="11.42578125" style="49"/>
    <col min="3811" max="3811" width="32.28515625" style="49" customWidth="1"/>
    <col min="3812" max="3836" width="10.7109375" style="49" customWidth="1"/>
    <col min="3837" max="4066" width="11.42578125" style="49"/>
    <col min="4067" max="4067" width="32.28515625" style="49" customWidth="1"/>
    <col min="4068" max="4092" width="10.7109375" style="49" customWidth="1"/>
    <col min="4093" max="4322" width="11.42578125" style="49"/>
    <col min="4323" max="4323" width="32.28515625" style="49" customWidth="1"/>
    <col min="4324" max="4348" width="10.7109375" style="49" customWidth="1"/>
    <col min="4349" max="4578" width="11.42578125" style="49"/>
    <col min="4579" max="4579" width="32.28515625" style="49" customWidth="1"/>
    <col min="4580" max="4604" width="10.7109375" style="49" customWidth="1"/>
    <col min="4605" max="4834" width="11.42578125" style="49"/>
    <col min="4835" max="4835" width="32.28515625" style="49" customWidth="1"/>
    <col min="4836" max="4860" width="10.7109375" style="49" customWidth="1"/>
    <col min="4861" max="5090" width="11.42578125" style="49"/>
    <col min="5091" max="5091" width="32.28515625" style="49" customWidth="1"/>
    <col min="5092" max="5116" width="10.7109375" style="49" customWidth="1"/>
    <col min="5117" max="5346" width="11.42578125" style="49"/>
    <col min="5347" max="5347" width="32.28515625" style="49" customWidth="1"/>
    <col min="5348" max="5372" width="10.7109375" style="49" customWidth="1"/>
    <col min="5373" max="5602" width="11.42578125" style="49"/>
    <col min="5603" max="5603" width="32.28515625" style="49" customWidth="1"/>
    <col min="5604" max="5628" width="10.7109375" style="49" customWidth="1"/>
    <col min="5629" max="5858" width="11.42578125" style="49"/>
    <col min="5859" max="5859" width="32.28515625" style="49" customWidth="1"/>
    <col min="5860" max="5884" width="10.7109375" style="49" customWidth="1"/>
    <col min="5885" max="6114" width="11.42578125" style="49"/>
    <col min="6115" max="6115" width="32.28515625" style="49" customWidth="1"/>
    <col min="6116" max="6140" width="10.7109375" style="49" customWidth="1"/>
    <col min="6141" max="6370" width="11.42578125" style="49"/>
    <col min="6371" max="6371" width="32.28515625" style="49" customWidth="1"/>
    <col min="6372" max="6396" width="10.7109375" style="49" customWidth="1"/>
    <col min="6397" max="6626" width="11.42578125" style="49"/>
    <col min="6627" max="6627" width="32.28515625" style="49" customWidth="1"/>
    <col min="6628" max="6652" width="10.7109375" style="49" customWidth="1"/>
    <col min="6653" max="6882" width="11.42578125" style="49"/>
    <col min="6883" max="6883" width="32.28515625" style="49" customWidth="1"/>
    <col min="6884" max="6908" width="10.7109375" style="49" customWidth="1"/>
    <col min="6909" max="7138" width="11.42578125" style="49"/>
    <col min="7139" max="7139" width="32.28515625" style="49" customWidth="1"/>
    <col min="7140" max="7164" width="10.7109375" style="49" customWidth="1"/>
    <col min="7165" max="7394" width="11.42578125" style="49"/>
    <col min="7395" max="7395" width="32.28515625" style="49" customWidth="1"/>
    <col min="7396" max="7420" width="10.7109375" style="49" customWidth="1"/>
    <col min="7421" max="7650" width="11.42578125" style="49"/>
    <col min="7651" max="7651" width="32.28515625" style="49" customWidth="1"/>
    <col min="7652" max="7676" width="10.7109375" style="49" customWidth="1"/>
    <col min="7677" max="7906" width="11.42578125" style="49"/>
    <col min="7907" max="7907" width="32.28515625" style="49" customWidth="1"/>
    <col min="7908" max="7932" width="10.7109375" style="49" customWidth="1"/>
    <col min="7933" max="8162" width="11.42578125" style="49"/>
    <col min="8163" max="8163" width="32.28515625" style="49" customWidth="1"/>
    <col min="8164" max="8188" width="10.7109375" style="49" customWidth="1"/>
    <col min="8189" max="8418" width="11.42578125" style="49"/>
    <col min="8419" max="8419" width="32.28515625" style="49" customWidth="1"/>
    <col min="8420" max="8444" width="10.7109375" style="49" customWidth="1"/>
    <col min="8445" max="8674" width="11.42578125" style="49"/>
    <col min="8675" max="8675" width="32.28515625" style="49" customWidth="1"/>
    <col min="8676" max="8700" width="10.7109375" style="49" customWidth="1"/>
    <col min="8701" max="8930" width="11.42578125" style="49"/>
    <col min="8931" max="8931" width="32.28515625" style="49" customWidth="1"/>
    <col min="8932" max="8956" width="10.7109375" style="49" customWidth="1"/>
    <col min="8957" max="9186" width="11.42578125" style="49"/>
    <col min="9187" max="9187" width="32.28515625" style="49" customWidth="1"/>
    <col min="9188" max="9212" width="10.7109375" style="49" customWidth="1"/>
    <col min="9213" max="9442" width="11.42578125" style="49"/>
    <col min="9443" max="9443" width="32.28515625" style="49" customWidth="1"/>
    <col min="9444" max="9468" width="10.7109375" style="49" customWidth="1"/>
    <col min="9469" max="9698" width="11.42578125" style="49"/>
    <col min="9699" max="9699" width="32.28515625" style="49" customWidth="1"/>
    <col min="9700" max="9724" width="10.7109375" style="49" customWidth="1"/>
    <col min="9725" max="9954" width="11.42578125" style="49"/>
    <col min="9955" max="9955" width="32.28515625" style="49" customWidth="1"/>
    <col min="9956" max="9980" width="10.7109375" style="49" customWidth="1"/>
    <col min="9981" max="10210" width="11.42578125" style="49"/>
    <col min="10211" max="10211" width="32.28515625" style="49" customWidth="1"/>
    <col min="10212" max="10236" width="10.7109375" style="49" customWidth="1"/>
    <col min="10237" max="10466" width="11.42578125" style="49"/>
    <col min="10467" max="10467" width="32.28515625" style="49" customWidth="1"/>
    <col min="10468" max="10492" width="10.7109375" style="49" customWidth="1"/>
    <col min="10493" max="10722" width="11.42578125" style="49"/>
    <col min="10723" max="10723" width="32.28515625" style="49" customWidth="1"/>
    <col min="10724" max="10748" width="10.7109375" style="49" customWidth="1"/>
    <col min="10749" max="10978" width="11.42578125" style="49"/>
    <col min="10979" max="10979" width="32.28515625" style="49" customWidth="1"/>
    <col min="10980" max="11004" width="10.7109375" style="49" customWidth="1"/>
    <col min="11005" max="11234" width="11.42578125" style="49"/>
    <col min="11235" max="11235" width="32.28515625" style="49" customWidth="1"/>
    <col min="11236" max="11260" width="10.7109375" style="49" customWidth="1"/>
    <col min="11261" max="11490" width="11.42578125" style="49"/>
    <col min="11491" max="11491" width="32.28515625" style="49" customWidth="1"/>
    <col min="11492" max="11516" width="10.7109375" style="49" customWidth="1"/>
    <col min="11517" max="11746" width="11.42578125" style="49"/>
    <col min="11747" max="11747" width="32.28515625" style="49" customWidth="1"/>
    <col min="11748" max="11772" width="10.7109375" style="49" customWidth="1"/>
    <col min="11773" max="12002" width="11.42578125" style="49"/>
    <col min="12003" max="12003" width="32.28515625" style="49" customWidth="1"/>
    <col min="12004" max="12028" width="10.7109375" style="49" customWidth="1"/>
    <col min="12029" max="12258" width="11.42578125" style="49"/>
    <col min="12259" max="12259" width="32.28515625" style="49" customWidth="1"/>
    <col min="12260" max="12284" width="10.7109375" style="49" customWidth="1"/>
    <col min="12285" max="12514" width="11.42578125" style="49"/>
    <col min="12515" max="12515" width="32.28515625" style="49" customWidth="1"/>
    <col min="12516" max="12540" width="10.7109375" style="49" customWidth="1"/>
    <col min="12541" max="12770" width="11.42578125" style="49"/>
    <col min="12771" max="12771" width="32.28515625" style="49" customWidth="1"/>
    <col min="12772" max="12796" width="10.7109375" style="49" customWidth="1"/>
    <col min="12797" max="13026" width="11.42578125" style="49"/>
    <col min="13027" max="13027" width="32.28515625" style="49" customWidth="1"/>
    <col min="13028" max="13052" width="10.7109375" style="49" customWidth="1"/>
    <col min="13053" max="13282" width="11.42578125" style="49"/>
    <col min="13283" max="13283" width="32.28515625" style="49" customWidth="1"/>
    <col min="13284" max="13308" width="10.7109375" style="49" customWidth="1"/>
    <col min="13309" max="13538" width="11.42578125" style="49"/>
    <col min="13539" max="13539" width="32.28515625" style="49" customWidth="1"/>
    <col min="13540" max="13564" width="10.7109375" style="49" customWidth="1"/>
    <col min="13565" max="13794" width="11.42578125" style="49"/>
    <col min="13795" max="13795" width="32.28515625" style="49" customWidth="1"/>
    <col min="13796" max="13820" width="10.7109375" style="49" customWidth="1"/>
    <col min="13821" max="14050" width="11.42578125" style="49"/>
    <col min="14051" max="14051" width="32.28515625" style="49" customWidth="1"/>
    <col min="14052" max="14076" width="10.7109375" style="49" customWidth="1"/>
    <col min="14077" max="14306" width="11.42578125" style="49"/>
    <col min="14307" max="14307" width="32.28515625" style="49" customWidth="1"/>
    <col min="14308" max="14332" width="10.7109375" style="49" customWidth="1"/>
    <col min="14333" max="14562" width="11.42578125" style="49"/>
    <col min="14563" max="14563" width="32.28515625" style="49" customWidth="1"/>
    <col min="14564" max="14588" width="10.7109375" style="49" customWidth="1"/>
    <col min="14589" max="14818" width="11.42578125" style="49"/>
    <col min="14819" max="14819" width="32.28515625" style="49" customWidth="1"/>
    <col min="14820" max="14844" width="10.7109375" style="49" customWidth="1"/>
    <col min="14845" max="15074" width="11.42578125" style="49"/>
    <col min="15075" max="15075" width="32.28515625" style="49" customWidth="1"/>
    <col min="15076" max="15100" width="10.7109375" style="49" customWidth="1"/>
    <col min="15101" max="15330" width="11.42578125" style="49"/>
    <col min="15331" max="15331" width="32.28515625" style="49" customWidth="1"/>
    <col min="15332" max="15356" width="10.7109375" style="49" customWidth="1"/>
    <col min="15357" max="15586" width="11.42578125" style="49"/>
    <col min="15587" max="15587" width="32.28515625" style="49" customWidth="1"/>
    <col min="15588" max="15612" width="10.7109375" style="49" customWidth="1"/>
    <col min="15613" max="15842" width="11.42578125" style="49"/>
    <col min="15843" max="15843" width="32.28515625" style="49" customWidth="1"/>
    <col min="15844" max="15868" width="10.7109375" style="49" customWidth="1"/>
    <col min="15869" max="16098" width="11.42578125" style="49"/>
    <col min="16099" max="16099" width="32.28515625" style="49" customWidth="1"/>
    <col min="16100" max="16124" width="10.7109375" style="49" customWidth="1"/>
    <col min="16125" max="16384" width="11.42578125" style="49"/>
  </cols>
  <sheetData>
    <row r="1" spans="1:11" ht="20.25" x14ac:dyDescent="0.3">
      <c r="A1" s="42" t="s">
        <v>14</v>
      </c>
    </row>
    <row r="3" spans="1:11" ht="33" x14ac:dyDescent="0.2">
      <c r="A3" s="45" t="s">
        <v>143</v>
      </c>
    </row>
    <row r="4" spans="1:11" ht="15" x14ac:dyDescent="0.2">
      <c r="A4" s="110" t="s">
        <v>147</v>
      </c>
    </row>
    <row r="5" spans="1:11" x14ac:dyDescent="0.2">
      <c r="A5" s="71"/>
    </row>
    <row r="6" spans="1:11" ht="12" customHeight="1" x14ac:dyDescent="0.2">
      <c r="A6" s="2" t="s">
        <v>50</v>
      </c>
    </row>
    <row r="7" spans="1:11" ht="12" customHeight="1" x14ac:dyDescent="0.2">
      <c r="A7" s="2" t="s">
        <v>104</v>
      </c>
    </row>
    <row r="8" spans="1:11" ht="12" customHeight="1" x14ac:dyDescent="0.2">
      <c r="A8" s="2" t="s">
        <v>152</v>
      </c>
    </row>
    <row r="9" spans="1:11" ht="12" customHeight="1" x14ac:dyDescent="0.2">
      <c r="A9" s="4" t="s">
        <v>153</v>
      </c>
    </row>
    <row r="10" spans="1:11" ht="37.5" customHeight="1" x14ac:dyDescent="0.2">
      <c r="A10" s="5" t="s">
        <v>75</v>
      </c>
    </row>
    <row r="12" spans="1:11" ht="13.5" customHeight="1" x14ac:dyDescent="0.2">
      <c r="A12" s="47" t="s">
        <v>15</v>
      </c>
      <c r="B12" s="48">
        <v>2015</v>
      </c>
      <c r="C12" s="48">
        <v>2016</v>
      </c>
      <c r="D12" s="48">
        <v>2017</v>
      </c>
      <c r="E12" s="48">
        <v>2018</v>
      </c>
      <c r="F12" s="48">
        <v>2019</v>
      </c>
      <c r="G12" s="48">
        <v>2020</v>
      </c>
      <c r="H12" s="48">
        <v>2021</v>
      </c>
      <c r="I12" s="48">
        <v>2022</v>
      </c>
      <c r="J12" s="48">
        <v>2023</v>
      </c>
      <c r="K12" s="48">
        <v>2024</v>
      </c>
    </row>
    <row r="13" spans="1:11" ht="15" customHeight="1" x14ac:dyDescent="0.2">
      <c r="A13" s="9" t="s">
        <v>106</v>
      </c>
    </row>
    <row r="14" spans="1:11" ht="12.75" customHeight="1" x14ac:dyDescent="0.2">
      <c r="A14" s="51" t="s">
        <v>12</v>
      </c>
      <c r="B14" s="53">
        <v>20820409.833333299</v>
      </c>
      <c r="C14" s="53">
        <v>42620166.428571403</v>
      </c>
      <c r="D14" s="53">
        <v>26886691.222222202</v>
      </c>
      <c r="E14" s="53">
        <v>27257645.142857101</v>
      </c>
      <c r="F14" s="53">
        <v>40476290.285714298</v>
      </c>
      <c r="G14" s="53">
        <v>46408994.142857097</v>
      </c>
      <c r="H14" s="53">
        <v>74510530.5</v>
      </c>
      <c r="I14" s="53">
        <v>60164622.25</v>
      </c>
      <c r="J14" s="53">
        <v>28612118.466666698</v>
      </c>
      <c r="K14" s="53">
        <v>52517027.857142903</v>
      </c>
    </row>
    <row r="15" spans="1:11" x14ac:dyDescent="0.2">
      <c r="A15" s="51"/>
      <c r="J15" s="49" t="s">
        <v>76</v>
      </c>
      <c r="K15" s="49" t="s">
        <v>76</v>
      </c>
    </row>
    <row r="16" spans="1:11" ht="12.75" customHeight="1" x14ac:dyDescent="0.2">
      <c r="A16" s="51" t="s">
        <v>13</v>
      </c>
      <c r="J16" s="49" t="s">
        <v>76</v>
      </c>
      <c r="K16" s="49" t="s">
        <v>76</v>
      </c>
    </row>
    <row r="17" spans="1:11" ht="12.75" customHeight="1" x14ac:dyDescent="0.2">
      <c r="A17" s="49" t="s">
        <v>1</v>
      </c>
      <c r="B17" s="54">
        <v>625703.5</v>
      </c>
      <c r="C17" s="54">
        <v>849865.42857142899</v>
      </c>
      <c r="D17" s="54">
        <v>338917.44444444397</v>
      </c>
      <c r="E17" s="54">
        <v>481029.42857142899</v>
      </c>
      <c r="F17" s="54">
        <v>830903.85714285704</v>
      </c>
      <c r="G17" s="54">
        <v>901789.71428571397</v>
      </c>
      <c r="H17" s="54">
        <v>1534819.75</v>
      </c>
      <c r="I17" s="54">
        <v>1245749.33333333</v>
      </c>
      <c r="J17" s="54">
        <v>604566.066666667</v>
      </c>
      <c r="K17" s="54">
        <v>973281.78571428603</v>
      </c>
    </row>
    <row r="18" spans="1:11" ht="12.75" customHeight="1" x14ac:dyDescent="0.2">
      <c r="A18" s="49" t="s">
        <v>127</v>
      </c>
      <c r="B18" s="54"/>
      <c r="C18" s="54"/>
      <c r="D18" s="54"/>
      <c r="E18" s="54"/>
      <c r="F18" s="54">
        <v>87447.714285714304</v>
      </c>
      <c r="G18" s="54">
        <v>134422.285714286</v>
      </c>
      <c r="H18" s="54">
        <v>162344.125</v>
      </c>
      <c r="I18" s="54">
        <v>140874.58333333299</v>
      </c>
      <c r="J18" s="54">
        <v>98815.933333333305</v>
      </c>
      <c r="K18" s="54">
        <v>113022.785714286</v>
      </c>
    </row>
    <row r="19" spans="1:11" ht="12.75" customHeight="1" x14ac:dyDescent="0.2">
      <c r="A19" s="49" t="s">
        <v>9</v>
      </c>
      <c r="B19" s="54"/>
      <c r="C19" s="54"/>
      <c r="D19" s="54"/>
      <c r="E19" s="54"/>
      <c r="F19" s="54"/>
      <c r="G19" s="54"/>
      <c r="H19" s="54"/>
      <c r="I19" s="54"/>
      <c r="J19" s="54"/>
      <c r="K19" s="54"/>
    </row>
    <row r="20" spans="1:11" ht="12.75" customHeight="1" x14ac:dyDescent="0.2">
      <c r="A20" s="49" t="s">
        <v>10</v>
      </c>
      <c r="B20" s="54"/>
      <c r="C20" s="54"/>
      <c r="D20" s="54"/>
      <c r="E20" s="54"/>
      <c r="F20" s="54"/>
      <c r="G20" s="54"/>
      <c r="H20" s="54">
        <v>158615.625</v>
      </c>
      <c r="I20" s="54">
        <v>129998.83333333299</v>
      </c>
      <c r="J20" s="54">
        <v>67195.933333333305</v>
      </c>
      <c r="K20" s="54">
        <v>108527.857142857</v>
      </c>
    </row>
    <row r="21" spans="1:11" ht="12.75" customHeight="1" x14ac:dyDescent="0.2">
      <c r="A21" s="4" t="s">
        <v>114</v>
      </c>
      <c r="B21" s="54">
        <v>242151.33333333299</v>
      </c>
      <c r="C21" s="54">
        <v>439494.28571428597</v>
      </c>
      <c r="D21" s="54">
        <v>202209.33333333299</v>
      </c>
      <c r="E21" s="54">
        <v>183541.57142857101</v>
      </c>
      <c r="F21" s="54">
        <v>482126.71428571403</v>
      </c>
      <c r="G21" s="54">
        <v>549719</v>
      </c>
      <c r="H21" s="54">
        <v>986989.75</v>
      </c>
      <c r="I21" s="54">
        <v>803382.91666666698</v>
      </c>
      <c r="J21" s="54">
        <v>412354.6</v>
      </c>
      <c r="K21" s="54">
        <v>666131.78571428603</v>
      </c>
    </row>
    <row r="22" spans="1:11" ht="12.75" customHeight="1" x14ac:dyDescent="0.2">
      <c r="A22" s="4" t="s">
        <v>148</v>
      </c>
      <c r="H22" s="54">
        <v>50488.5</v>
      </c>
      <c r="I22" s="54">
        <v>249424.66666666701</v>
      </c>
      <c r="J22" s="54">
        <v>128289.266666667</v>
      </c>
      <c r="K22" s="54">
        <v>207266.785714286</v>
      </c>
    </row>
    <row r="23" spans="1:11" ht="12.75" customHeight="1" x14ac:dyDescent="0.2">
      <c r="A23" s="49" t="s">
        <v>16</v>
      </c>
      <c r="B23" s="54">
        <v>9651479.8333333302</v>
      </c>
      <c r="C23" s="54">
        <v>13810794.428571399</v>
      </c>
      <c r="D23" s="54">
        <v>14206277.6666667</v>
      </c>
      <c r="E23" s="54">
        <v>10268383</v>
      </c>
      <c r="F23" s="54">
        <v>17173596.428571399</v>
      </c>
      <c r="G23" s="54">
        <v>18142282.285714298</v>
      </c>
      <c r="H23" s="54">
        <v>25786227.875</v>
      </c>
      <c r="I23" s="54">
        <v>20758927.833333299</v>
      </c>
      <c r="J23" s="54">
        <v>12483091.0666667</v>
      </c>
      <c r="K23" s="54">
        <v>16561156.2857143</v>
      </c>
    </row>
    <row r="24" spans="1:11" ht="12.75" customHeight="1" x14ac:dyDescent="0.2">
      <c r="A24" s="49" t="s">
        <v>77</v>
      </c>
      <c r="B24" s="54">
        <v>841895.5</v>
      </c>
      <c r="C24" s="54">
        <v>1072555.8571428601</v>
      </c>
      <c r="D24" s="54">
        <v>765369.77777777798</v>
      </c>
      <c r="E24" s="54">
        <v>891420.57142857101</v>
      </c>
      <c r="F24" s="54">
        <v>1118880.57142857</v>
      </c>
      <c r="G24" s="54">
        <v>1258106</v>
      </c>
      <c r="H24" s="54">
        <v>1330683.125</v>
      </c>
      <c r="I24" s="54">
        <v>1578412.41666667</v>
      </c>
      <c r="J24" s="54">
        <v>731370.33333333302</v>
      </c>
      <c r="K24" s="54">
        <v>536864.35714285704</v>
      </c>
    </row>
    <row r="25" spans="1:11" ht="12.75" customHeight="1" x14ac:dyDescent="0.2">
      <c r="A25" s="49" t="s">
        <v>3</v>
      </c>
      <c r="B25" s="54">
        <v>186977</v>
      </c>
      <c r="C25" s="54">
        <v>413049.14285714302</v>
      </c>
      <c r="D25" s="54">
        <v>256552</v>
      </c>
      <c r="E25" s="54">
        <v>165249.285714286</v>
      </c>
      <c r="F25" s="54">
        <v>212232.42857142899</v>
      </c>
      <c r="G25" s="54">
        <v>169066.57142857101</v>
      </c>
      <c r="H25" s="54">
        <v>999621.75</v>
      </c>
      <c r="I25" s="54">
        <v>107919.66666666701</v>
      </c>
      <c r="J25" s="54">
        <v>258695.66666666701</v>
      </c>
      <c r="K25" s="54">
        <v>290483.92857142899</v>
      </c>
    </row>
    <row r="26" spans="1:11" ht="12.75" customHeight="1" x14ac:dyDescent="0.2">
      <c r="A26" s="49" t="s">
        <v>43</v>
      </c>
      <c r="B26" s="54">
        <v>49703</v>
      </c>
      <c r="C26" s="54">
        <v>81969.571428571406</v>
      </c>
      <c r="D26" s="54">
        <v>37301.777777777803</v>
      </c>
      <c r="E26" s="54">
        <v>52285.857142857101</v>
      </c>
      <c r="F26" s="54">
        <v>89276.571428571406</v>
      </c>
      <c r="G26" s="54">
        <v>119553.285714286</v>
      </c>
      <c r="H26" s="54">
        <v>256136.375</v>
      </c>
      <c r="I26" s="54">
        <v>207626.25</v>
      </c>
      <c r="J26" s="54">
        <v>120712</v>
      </c>
      <c r="K26" s="54">
        <v>197373.07142857101</v>
      </c>
    </row>
    <row r="27" spans="1:11" ht="12.75" customHeight="1" x14ac:dyDescent="0.2">
      <c r="A27" s="49" t="s">
        <v>44</v>
      </c>
      <c r="B27" s="54">
        <v>2936570</v>
      </c>
      <c r="C27" s="54">
        <v>10242504</v>
      </c>
      <c r="D27" s="54">
        <v>3777896</v>
      </c>
      <c r="E27" s="54">
        <v>4772665</v>
      </c>
      <c r="F27" s="54">
        <v>4529785</v>
      </c>
      <c r="G27" s="54">
        <v>5255355</v>
      </c>
      <c r="H27" s="54">
        <v>5114154</v>
      </c>
      <c r="I27" s="54">
        <v>5197439</v>
      </c>
      <c r="J27" s="54">
        <v>12166617</v>
      </c>
      <c r="K27" s="54">
        <v>6328803</v>
      </c>
    </row>
    <row r="28" spans="1:11" ht="12.75" customHeight="1" x14ac:dyDescent="0.2">
      <c r="A28" s="49" t="s">
        <v>45</v>
      </c>
      <c r="B28" s="54">
        <v>0</v>
      </c>
      <c r="C28" s="54">
        <v>0</v>
      </c>
      <c r="D28" s="54">
        <v>0</v>
      </c>
      <c r="E28" s="54">
        <v>0</v>
      </c>
      <c r="F28" s="54">
        <v>0</v>
      </c>
      <c r="G28" s="54">
        <v>0</v>
      </c>
      <c r="H28" s="54">
        <v>0</v>
      </c>
      <c r="I28" s="54">
        <v>0</v>
      </c>
      <c r="J28" s="54">
        <v>1386726</v>
      </c>
      <c r="K28" s="54">
        <v>311432</v>
      </c>
    </row>
    <row r="29" spans="1:11" ht="12.75" customHeight="1" x14ac:dyDescent="0.2">
      <c r="A29" s="49" t="s">
        <v>0</v>
      </c>
      <c r="B29" s="54">
        <v>2825363.3333333302</v>
      </c>
      <c r="C29" s="54">
        <v>3213322.8571428601</v>
      </c>
      <c r="D29" s="54">
        <v>3152311.5555555602</v>
      </c>
      <c r="E29" s="54">
        <v>4251088</v>
      </c>
      <c r="F29" s="54">
        <v>5524088.7142857099</v>
      </c>
      <c r="G29" s="54">
        <v>4558799.8571428601</v>
      </c>
      <c r="H29" s="54">
        <v>4365141.625</v>
      </c>
      <c r="I29" s="54">
        <v>8252094.25</v>
      </c>
      <c r="J29" s="54">
        <v>6434748.6666666698</v>
      </c>
      <c r="K29" s="54">
        <v>4944868.57142857</v>
      </c>
    </row>
    <row r="30" spans="1:11" ht="12.75" customHeight="1" x14ac:dyDescent="0.2">
      <c r="A30" s="49" t="s">
        <v>2</v>
      </c>
      <c r="B30" s="54">
        <v>1713518.83333333</v>
      </c>
      <c r="C30" s="54">
        <v>3472519</v>
      </c>
      <c r="D30" s="54">
        <v>2994145.3333333302</v>
      </c>
      <c r="E30" s="54">
        <v>2089919.7142857099</v>
      </c>
      <c r="F30" s="54">
        <v>2137674.2857142901</v>
      </c>
      <c r="G30" s="54">
        <v>3620769.1428571399</v>
      </c>
      <c r="H30" s="54">
        <v>4539211.375</v>
      </c>
      <c r="I30" s="54">
        <v>2702072.5833333302</v>
      </c>
      <c r="J30" s="54">
        <v>2473894.4</v>
      </c>
      <c r="K30" s="54">
        <v>3072393.3571428601</v>
      </c>
    </row>
    <row r="31" spans="1:11" ht="12.75" customHeight="1" x14ac:dyDescent="0.2">
      <c r="A31" s="49" t="s">
        <v>5</v>
      </c>
      <c r="B31" s="54">
        <v>2299302.1666666698</v>
      </c>
      <c r="C31" s="54">
        <v>4752969.8571428601</v>
      </c>
      <c r="D31" s="54">
        <v>3244682</v>
      </c>
      <c r="E31" s="54">
        <v>3814282.2857142901</v>
      </c>
      <c r="F31" s="54">
        <v>3906152</v>
      </c>
      <c r="G31" s="54">
        <v>5987976.7142857099</v>
      </c>
      <c r="H31" s="54">
        <v>7458164.875</v>
      </c>
      <c r="I31" s="54">
        <v>7655072.1666666698</v>
      </c>
      <c r="J31" s="54">
        <v>6203083.7333333297</v>
      </c>
      <c r="K31" s="54">
        <v>4340744.92857143</v>
      </c>
    </row>
    <row r="32" spans="1:11" ht="12.75" customHeight="1" x14ac:dyDescent="0.2">
      <c r="A32" s="49" t="s">
        <v>6</v>
      </c>
      <c r="B32" s="54">
        <v>1641948.16666667</v>
      </c>
      <c r="C32" s="54">
        <v>1573105.57142857</v>
      </c>
      <c r="D32" s="54">
        <v>1947202.5555555599</v>
      </c>
      <c r="E32" s="54">
        <v>1717703</v>
      </c>
      <c r="F32" s="54">
        <v>2231727.1428571399</v>
      </c>
      <c r="G32" s="54">
        <v>917493.71428571397</v>
      </c>
      <c r="H32" s="54">
        <v>1985231.75</v>
      </c>
      <c r="I32" s="54">
        <v>1404947.25</v>
      </c>
      <c r="J32" s="54">
        <v>2464207.2000000002</v>
      </c>
      <c r="K32" s="54">
        <v>2738323.2142857099</v>
      </c>
    </row>
    <row r="33" spans="1:11" ht="12.75" customHeight="1" x14ac:dyDescent="0.2">
      <c r="A33" s="49" t="s">
        <v>4</v>
      </c>
      <c r="B33" s="54">
        <v>379039.16666666698</v>
      </c>
      <c r="C33" s="54">
        <v>419247</v>
      </c>
      <c r="D33" s="54">
        <v>511295.66666666698</v>
      </c>
      <c r="E33" s="54">
        <v>609720.71428571397</v>
      </c>
      <c r="F33" s="54">
        <v>810132.14285714296</v>
      </c>
      <c r="G33" s="54">
        <v>895175.71428571397</v>
      </c>
      <c r="H33" s="54">
        <v>1274773</v>
      </c>
      <c r="I33" s="54">
        <v>989511.33333333302</v>
      </c>
      <c r="J33" s="54">
        <v>1318954.0666666699</v>
      </c>
      <c r="K33" s="54">
        <v>1064210.7142857099</v>
      </c>
    </row>
    <row r="34" spans="1:11" ht="12.75" customHeight="1" x14ac:dyDescent="0.2">
      <c r="A34" s="49" t="s">
        <v>83</v>
      </c>
      <c r="B34" s="54">
        <v>325847.33333333302</v>
      </c>
      <c r="C34" s="54">
        <v>395495.28571428597</v>
      </c>
      <c r="D34" s="54">
        <v>636185.66666666698</v>
      </c>
      <c r="E34" s="54">
        <v>412698.28571428597</v>
      </c>
      <c r="F34" s="54">
        <v>475872</v>
      </c>
      <c r="G34" s="54">
        <v>458379.42857142899</v>
      </c>
      <c r="H34" s="54">
        <v>677841.125</v>
      </c>
      <c r="I34" s="54">
        <v>191537.5</v>
      </c>
      <c r="J34" s="54">
        <v>519756.13333333301</v>
      </c>
      <c r="K34" s="54">
        <v>783371.85714285704</v>
      </c>
    </row>
    <row r="35" spans="1:11" ht="12.75" customHeight="1" x14ac:dyDescent="0.2">
      <c r="A35" s="49" t="s">
        <v>78</v>
      </c>
      <c r="B35" s="54">
        <v>4520681.8333333302</v>
      </c>
      <c r="C35" s="54">
        <v>8930542.2857142892</v>
      </c>
      <c r="D35" s="54">
        <v>6287065.5555555597</v>
      </c>
      <c r="E35" s="54">
        <v>6729213.8571428601</v>
      </c>
      <c r="F35" s="54">
        <v>11638245</v>
      </c>
      <c r="G35" s="54">
        <v>8150562</v>
      </c>
      <c r="H35" s="54">
        <v>11437158.625</v>
      </c>
      <c r="I35" s="54">
        <v>13000031.8333333</v>
      </c>
      <c r="J35" s="54">
        <v>15764265.9333333</v>
      </c>
      <c r="K35" s="54">
        <v>12987575.571428601</v>
      </c>
    </row>
    <row r="36" spans="1:11" s="51" customFormat="1" ht="12.75" customHeight="1" x14ac:dyDescent="0.2">
      <c r="A36" s="51" t="s">
        <v>51</v>
      </c>
      <c r="B36" s="55">
        <f t="shared" ref="B36" si="0">SUM(B17:B35)</f>
        <v>28240180.999999993</v>
      </c>
      <c r="C36" s="55">
        <f t="shared" ref="C36:D36" si="1">SUM(C17:C35)</f>
        <v>49667434.571428545</v>
      </c>
      <c r="D36" s="55">
        <f t="shared" si="1"/>
        <v>38357412.333333373</v>
      </c>
      <c r="E36" s="55">
        <f t="shared" ref="E36:F36" si="2">SUM(E17:E35)</f>
        <v>36439200.571428575</v>
      </c>
      <c r="F36" s="55">
        <f t="shared" si="2"/>
        <v>51248140.571428537</v>
      </c>
      <c r="G36" s="55">
        <f t="shared" ref="G36:K36" si="3">SUM(G17:G35)</f>
        <v>51119450.714285724</v>
      </c>
      <c r="H36" s="55">
        <f t="shared" si="3"/>
        <v>68117603.25</v>
      </c>
      <c r="I36" s="55">
        <f t="shared" si="3"/>
        <v>64615022.416666605</v>
      </c>
      <c r="J36" s="55">
        <f t="shared" si="3"/>
        <v>63637344</v>
      </c>
      <c r="K36" s="55">
        <f t="shared" si="3"/>
        <v>56225831.857142895</v>
      </c>
    </row>
    <row r="37" spans="1:11" ht="11.25" customHeight="1" x14ac:dyDescent="0.2">
      <c r="J37" s="49" t="s">
        <v>76</v>
      </c>
    </row>
    <row r="38" spans="1:11" s="80" customFormat="1" ht="12.75" customHeight="1" x14ac:dyDescent="0.2">
      <c r="A38" s="56" t="s">
        <v>25</v>
      </c>
      <c r="B38" s="56">
        <f t="shared" ref="B38" si="4">B14-B36</f>
        <v>-7419771.166666694</v>
      </c>
      <c r="C38" s="56">
        <f t="shared" ref="C38:D38" si="5">C14-C36</f>
        <v>-7047268.1428571418</v>
      </c>
      <c r="D38" s="56">
        <f t="shared" si="5"/>
        <v>-11470721.111111172</v>
      </c>
      <c r="E38" s="56">
        <f t="shared" ref="E38:F38" si="6">E14-E36</f>
        <v>-9181555.4285714738</v>
      </c>
      <c r="F38" s="56">
        <f t="shared" si="6"/>
        <v>-10771850.285714239</v>
      </c>
      <c r="G38" s="56">
        <f t="shared" ref="G38:K38" si="7">G14-G36</f>
        <v>-4710456.5714286268</v>
      </c>
      <c r="H38" s="56">
        <f t="shared" si="7"/>
        <v>6392927.25</v>
      </c>
      <c r="I38" s="56">
        <f t="shared" si="7"/>
        <v>-4450400.1666666046</v>
      </c>
      <c r="J38" s="56">
        <f t="shared" si="7"/>
        <v>-35025225.533333302</v>
      </c>
      <c r="K38" s="56">
        <f t="shared" si="7"/>
        <v>-3708803.9999999925</v>
      </c>
    </row>
    <row r="39" spans="1:11" x14ac:dyDescent="0.2">
      <c r="J39" s="49" t="s">
        <v>76</v>
      </c>
    </row>
    <row r="40" spans="1:11" ht="12.75" customHeight="1" x14ac:dyDescent="0.2">
      <c r="A40" s="49" t="s">
        <v>53</v>
      </c>
      <c r="J40" s="49" t="s">
        <v>76</v>
      </c>
    </row>
    <row r="41" spans="1:11" ht="12.75" customHeight="1" x14ac:dyDescent="0.2">
      <c r="A41" s="49" t="s">
        <v>79</v>
      </c>
      <c r="B41" s="54">
        <v>144514</v>
      </c>
      <c r="C41" s="54">
        <v>786452</v>
      </c>
      <c r="D41" s="54">
        <v>200635</v>
      </c>
      <c r="E41" s="54">
        <v>70291</v>
      </c>
      <c r="F41" s="54">
        <v>462974</v>
      </c>
      <c r="G41" s="54">
        <v>2064805</v>
      </c>
      <c r="H41" s="54">
        <v>396627</v>
      </c>
      <c r="I41" s="54">
        <v>302748</v>
      </c>
      <c r="J41" s="54">
        <v>99416</v>
      </c>
      <c r="K41" s="54">
        <v>353775</v>
      </c>
    </row>
    <row r="42" spans="1:11" ht="12.75" customHeight="1" x14ac:dyDescent="0.2">
      <c r="A42" s="49" t="s">
        <v>80</v>
      </c>
      <c r="B42" s="54">
        <v>2289113</v>
      </c>
      <c r="C42" s="54">
        <v>1715913</v>
      </c>
      <c r="D42" s="54">
        <v>4292086</v>
      </c>
      <c r="E42" s="54">
        <v>1284502</v>
      </c>
      <c r="F42" s="54">
        <v>2290563</v>
      </c>
      <c r="G42" s="54">
        <v>4593715</v>
      </c>
      <c r="H42" s="54">
        <v>1859889</v>
      </c>
      <c r="I42" s="54">
        <v>4482259</v>
      </c>
      <c r="J42" s="54">
        <v>11096156</v>
      </c>
      <c r="K42" s="54">
        <v>7350102</v>
      </c>
    </row>
    <row r="43" spans="1:11" ht="12.75" customHeight="1" x14ac:dyDescent="0.2">
      <c r="A43" s="51" t="s">
        <v>7</v>
      </c>
      <c r="B43" s="55">
        <f t="shared" ref="B43" si="8">B40+B41-B42</f>
        <v>-2144599</v>
      </c>
      <c r="C43" s="55">
        <f t="shared" ref="C43:D43" si="9">C40+C41-C42</f>
        <v>-929461</v>
      </c>
      <c r="D43" s="55">
        <f t="shared" si="9"/>
        <v>-4091451</v>
      </c>
      <c r="E43" s="55">
        <f t="shared" ref="E43:F43" si="10">E40+E41-E42</f>
        <v>-1214211</v>
      </c>
      <c r="F43" s="55">
        <f t="shared" si="10"/>
        <v>-1827589</v>
      </c>
      <c r="G43" s="55">
        <f t="shared" ref="G43:I43" si="11">G40+G41-G42</f>
        <v>-2528910</v>
      </c>
      <c r="H43" s="55">
        <f t="shared" si="11"/>
        <v>-1463262</v>
      </c>
      <c r="I43" s="55">
        <f t="shared" si="11"/>
        <v>-4179511</v>
      </c>
      <c r="J43" s="55">
        <v>-10996740</v>
      </c>
      <c r="K43" s="55">
        <v>-6996327</v>
      </c>
    </row>
    <row r="44" spans="1:11" x14ac:dyDescent="0.2">
      <c r="J44" s="49" t="s">
        <v>76</v>
      </c>
    </row>
    <row r="45" spans="1:11" s="80" customFormat="1" ht="12.75" customHeight="1" x14ac:dyDescent="0.2">
      <c r="A45" s="56" t="s">
        <v>11</v>
      </c>
      <c r="B45" s="56">
        <f t="shared" ref="B45" si="12">B38+B43</f>
        <v>-9564370.166666694</v>
      </c>
      <c r="C45" s="56">
        <f t="shared" ref="C45:D45" si="13">C38+C43</f>
        <v>-7976729.1428571418</v>
      </c>
      <c r="D45" s="56">
        <f t="shared" si="13"/>
        <v>-15562172.111111172</v>
      </c>
      <c r="E45" s="56">
        <f t="shared" ref="E45:F45" si="14">E38+E43</f>
        <v>-10395766.428571474</v>
      </c>
      <c r="F45" s="56">
        <f t="shared" si="14"/>
        <v>-12599439.285714239</v>
      </c>
      <c r="G45" s="56">
        <f t="shared" ref="G45:K45" si="15">G38+G43</f>
        <v>-7239366.5714286268</v>
      </c>
      <c r="H45" s="56">
        <f t="shared" si="15"/>
        <v>4929665.25</v>
      </c>
      <c r="I45" s="56">
        <f t="shared" si="15"/>
        <v>-8629911.1666666046</v>
      </c>
      <c r="J45" s="56">
        <f t="shared" si="15"/>
        <v>-46021965.533333302</v>
      </c>
      <c r="K45" s="56">
        <f t="shared" si="15"/>
        <v>-10705130.999999993</v>
      </c>
    </row>
    <row r="46" spans="1:11" x14ac:dyDescent="0.2">
      <c r="A46" s="51"/>
    </row>
    <row r="47" spans="1:11" x14ac:dyDescent="0.2">
      <c r="A47" s="51"/>
    </row>
    <row r="48" spans="1:11" ht="15" customHeight="1" x14ac:dyDescent="0.2">
      <c r="A48" s="18" t="s">
        <v>105</v>
      </c>
    </row>
    <row r="49" spans="1:11" ht="12.75" customHeight="1" x14ac:dyDescent="0.2">
      <c r="A49" s="49" t="s">
        <v>47</v>
      </c>
      <c r="B49" s="54">
        <v>33333</v>
      </c>
      <c r="C49" s="54">
        <v>0</v>
      </c>
      <c r="D49" s="54">
        <v>0</v>
      </c>
      <c r="E49" s="54">
        <v>0</v>
      </c>
      <c r="F49" s="54">
        <v>0</v>
      </c>
      <c r="G49" s="54">
        <v>1214286</v>
      </c>
      <c r="H49" s="54">
        <v>0</v>
      </c>
      <c r="I49" s="54">
        <v>0</v>
      </c>
      <c r="J49" s="54">
        <v>12469635</v>
      </c>
      <c r="K49" s="54">
        <v>1321906</v>
      </c>
    </row>
    <row r="50" spans="1:11" ht="12.75" customHeight="1" x14ac:dyDescent="0.2">
      <c r="A50" s="49" t="s">
        <v>46</v>
      </c>
      <c r="B50" s="54">
        <v>38831000</v>
      </c>
      <c r="C50" s="54">
        <v>38553705</v>
      </c>
      <c r="D50" s="54">
        <v>46188086</v>
      </c>
      <c r="E50" s="54">
        <v>52170441</v>
      </c>
      <c r="F50" s="54">
        <v>56880690</v>
      </c>
      <c r="G50" s="54">
        <v>55764680</v>
      </c>
      <c r="H50" s="54">
        <v>59586564</v>
      </c>
      <c r="I50" s="54">
        <v>68384177</v>
      </c>
      <c r="J50" s="54">
        <v>97047019</v>
      </c>
      <c r="K50" s="54">
        <v>73115214</v>
      </c>
    </row>
    <row r="51" spans="1:11" ht="12.75" customHeight="1" x14ac:dyDescent="0.2">
      <c r="A51" s="49" t="s">
        <v>81</v>
      </c>
      <c r="B51" s="54">
        <v>3356606</v>
      </c>
      <c r="C51" s="54">
        <v>5538426</v>
      </c>
      <c r="D51" s="54">
        <v>4641407</v>
      </c>
      <c r="E51" s="54">
        <v>3116154</v>
      </c>
      <c r="F51" s="54">
        <v>4769172</v>
      </c>
      <c r="G51" s="54">
        <v>7974153</v>
      </c>
      <c r="H51" s="54">
        <v>7953762</v>
      </c>
      <c r="I51" s="54">
        <v>8289781</v>
      </c>
      <c r="J51" s="54">
        <v>7225561</v>
      </c>
      <c r="K51" s="54">
        <v>3063215</v>
      </c>
    </row>
    <row r="52" spans="1:11" s="51" customFormat="1" ht="12.75" customHeight="1" x14ac:dyDescent="0.2">
      <c r="A52" s="51" t="s">
        <v>82</v>
      </c>
      <c r="B52" s="55">
        <v>42220939</v>
      </c>
      <c r="C52" s="55">
        <v>44092131</v>
      </c>
      <c r="D52" s="55">
        <v>50829493</v>
      </c>
      <c r="E52" s="55">
        <v>55286595</v>
      </c>
      <c r="F52" s="55">
        <v>61649862</v>
      </c>
      <c r="G52" s="55">
        <v>64953119</v>
      </c>
      <c r="H52" s="55">
        <v>67540326</v>
      </c>
      <c r="I52" s="55">
        <v>76673958</v>
      </c>
      <c r="J52" s="55">
        <v>116742215</v>
      </c>
      <c r="K52" s="55">
        <v>77500335</v>
      </c>
    </row>
    <row r="53" spans="1:11" ht="12.75" customHeight="1" x14ac:dyDescent="0.2">
      <c r="A53" s="51" t="s">
        <v>35</v>
      </c>
      <c r="B53" s="55">
        <v>18059540</v>
      </c>
      <c r="C53" s="55">
        <v>20901343</v>
      </c>
      <c r="D53" s="55">
        <v>10192451</v>
      </c>
      <c r="E53" s="55">
        <v>14905943</v>
      </c>
      <c r="F53" s="55">
        <v>12133084</v>
      </c>
      <c r="G53" s="55">
        <v>13822275</v>
      </c>
      <c r="H53" s="55">
        <v>4757924</v>
      </c>
      <c r="I53" s="55">
        <v>39352724</v>
      </c>
      <c r="J53" s="55">
        <v>30350168</v>
      </c>
      <c r="K53" s="55">
        <v>9768905</v>
      </c>
    </row>
    <row r="54" spans="1:11" s="51" customFormat="1" ht="12.75" customHeight="1" x14ac:dyDescent="0.2">
      <c r="A54" s="51" t="s">
        <v>36</v>
      </c>
      <c r="B54" s="55">
        <v>60280479</v>
      </c>
      <c r="C54" s="55">
        <v>64993474</v>
      </c>
      <c r="D54" s="55">
        <v>61021944</v>
      </c>
      <c r="E54" s="55">
        <v>70192538</v>
      </c>
      <c r="F54" s="55">
        <v>73782946</v>
      </c>
      <c r="G54" s="55">
        <v>78775394</v>
      </c>
      <c r="H54" s="55">
        <v>72298250</v>
      </c>
      <c r="I54" s="55">
        <v>116026682</v>
      </c>
      <c r="J54" s="55">
        <v>147092383</v>
      </c>
      <c r="K54" s="55">
        <v>87269240</v>
      </c>
    </row>
    <row r="55" spans="1:11" ht="11.25" customHeight="1" x14ac:dyDescent="0.2"/>
    <row r="56" spans="1:11" ht="12.75" customHeight="1" x14ac:dyDescent="0.2">
      <c r="A56" s="49" t="s">
        <v>48</v>
      </c>
      <c r="B56" s="54">
        <v>-7035418</v>
      </c>
      <c r="C56" s="54">
        <v>3739852</v>
      </c>
      <c r="D56" s="54">
        <v>-21970292</v>
      </c>
      <c r="E56" s="54">
        <v>-14359126</v>
      </c>
      <c r="F56" s="54">
        <v>-27217669</v>
      </c>
      <c r="G56" s="54">
        <v>-5518440</v>
      </c>
      <c r="H56" s="54">
        <v>-39336896</v>
      </c>
      <c r="I56" s="54">
        <v>-10897024</v>
      </c>
      <c r="J56" s="54">
        <v>-10881645</v>
      </c>
      <c r="K56" s="54">
        <v>-22548290</v>
      </c>
    </row>
    <row r="57" spans="1:11" s="51" customFormat="1" ht="12.75" customHeight="1" x14ac:dyDescent="0.2">
      <c r="A57" s="49" t="s">
        <v>37</v>
      </c>
      <c r="B57" s="54">
        <v>46459094</v>
      </c>
      <c r="C57" s="54">
        <v>36583935</v>
      </c>
      <c r="D57" s="54">
        <v>64850498</v>
      </c>
      <c r="E57" s="54">
        <v>72008389</v>
      </c>
      <c r="F57" s="54">
        <v>91950130</v>
      </c>
      <c r="G57" s="54">
        <v>74026719</v>
      </c>
      <c r="H57" s="54">
        <v>99383916</v>
      </c>
      <c r="I57" s="54">
        <v>78123824</v>
      </c>
      <c r="J57" s="54">
        <v>104474541</v>
      </c>
      <c r="K57" s="54">
        <v>85830716</v>
      </c>
    </row>
    <row r="58" spans="1:11" ht="12.75" customHeight="1" x14ac:dyDescent="0.2">
      <c r="A58" s="49" t="s">
        <v>38</v>
      </c>
      <c r="B58" s="54">
        <v>20856803</v>
      </c>
      <c r="C58" s="54">
        <v>24669687</v>
      </c>
      <c r="D58" s="54">
        <v>18141738</v>
      </c>
      <c r="E58" s="54">
        <v>12543275</v>
      </c>
      <c r="F58" s="54">
        <v>9050485</v>
      </c>
      <c r="G58" s="54">
        <v>10267115</v>
      </c>
      <c r="H58" s="54">
        <v>12251230</v>
      </c>
      <c r="I58" s="54">
        <v>48799882</v>
      </c>
      <c r="J58" s="54">
        <v>53499487</v>
      </c>
      <c r="K58" s="54">
        <v>23986814</v>
      </c>
    </row>
    <row r="59" spans="1:11" s="51" customFormat="1" ht="12.75" customHeight="1" x14ac:dyDescent="0.2">
      <c r="A59" s="51" t="s">
        <v>39</v>
      </c>
      <c r="B59" s="55">
        <f t="shared" ref="B59:C59" si="16">SUM(B56:B58)</f>
        <v>60280479</v>
      </c>
      <c r="C59" s="55">
        <f t="shared" si="16"/>
        <v>64993474</v>
      </c>
      <c r="D59" s="55">
        <f t="shared" ref="D59:E59" si="17">SUM(D56:D58)</f>
        <v>61021944</v>
      </c>
      <c r="E59" s="55">
        <f t="shared" si="17"/>
        <v>70192538</v>
      </c>
      <c r="F59" s="55">
        <f t="shared" ref="F59:G59" si="18">SUM(F56:F58)</f>
        <v>73782946</v>
      </c>
      <c r="G59" s="55">
        <f t="shared" si="18"/>
        <v>78775394</v>
      </c>
      <c r="H59" s="55">
        <f t="shared" ref="H59:K59" si="19">SUM(H56:H58)</f>
        <v>72298250</v>
      </c>
      <c r="I59" s="55">
        <f t="shared" si="19"/>
        <v>116026682</v>
      </c>
      <c r="J59" s="55">
        <f t="shared" si="19"/>
        <v>147092383</v>
      </c>
      <c r="K59" s="55">
        <f t="shared" si="19"/>
        <v>87269240</v>
      </c>
    </row>
    <row r="60" spans="1:11" x14ac:dyDescent="0.2">
      <c r="A60" s="51"/>
    </row>
    <row r="61" spans="1:11" x14ac:dyDescent="0.2">
      <c r="A61" s="51"/>
    </row>
    <row r="62" spans="1:11" ht="15" customHeight="1" x14ac:dyDescent="0.2">
      <c r="A62" s="9" t="s">
        <v>90</v>
      </c>
    </row>
    <row r="63" spans="1:11" s="60" customFormat="1" ht="12.75" customHeight="1" x14ac:dyDescent="0.2">
      <c r="A63" s="60" t="s">
        <v>42</v>
      </c>
      <c r="B63" s="60">
        <f t="shared" ref="B63:C63" si="20">(B45+B42)*100/B59</f>
        <v>-12.069010212521194</v>
      </c>
      <c r="C63" s="60">
        <f t="shared" si="20"/>
        <v>-9.6329919875603842</v>
      </c>
      <c r="D63" s="60">
        <f t="shared" ref="D63:E63" si="21">(D45+D42)*100/D59</f>
        <v>-18.468907039590825</v>
      </c>
      <c r="E63" s="60">
        <f t="shared" si="21"/>
        <v>-12.98038892477641</v>
      </c>
      <c r="F63" s="60">
        <f t="shared" ref="F63:G63" si="22">(F45+F42)*100/F59</f>
        <v>-13.971895735518935</v>
      </c>
      <c r="G63" s="60">
        <f t="shared" si="22"/>
        <v>-3.358474565584054</v>
      </c>
      <c r="H63" s="60">
        <f t="shared" ref="H63" si="23">(H45+H42)*100/H59</f>
        <v>9.3910353985054957</v>
      </c>
      <c r="I63" s="60">
        <f t="shared" ref="I63:J63" si="24">(I45+I42)*100/I59</f>
        <v>-3.5747399608191883</v>
      </c>
      <c r="J63" s="60">
        <f t="shared" si="24"/>
        <v>-23.744131967277532</v>
      </c>
      <c r="K63" s="60">
        <f t="shared" ref="K63" si="25">(K45+K42)*100/K59</f>
        <v>-3.8444576806214799</v>
      </c>
    </row>
    <row r="64" spans="1:11" s="60" customFormat="1" ht="12.75" customHeight="1" x14ac:dyDescent="0.2">
      <c r="A64" s="60" t="s">
        <v>52</v>
      </c>
      <c r="B64" s="60">
        <f t="shared" ref="B64:C64" si="26">(B38/B14)*100</f>
        <v>-35.637008234043996</v>
      </c>
      <c r="C64" s="60">
        <f t="shared" si="26"/>
        <v>-16.535055428908048</v>
      </c>
      <c r="D64" s="60">
        <f t="shared" ref="D64:E64" si="27">(D38/D14)*100</f>
        <v>-42.66319353431809</v>
      </c>
      <c r="E64" s="60">
        <f t="shared" si="27"/>
        <v>-33.68433105813439</v>
      </c>
      <c r="F64" s="60">
        <f t="shared" ref="F64:G64" si="28">(F38/F14)*100</f>
        <v>-26.612740964346866</v>
      </c>
      <c r="G64" s="60">
        <f t="shared" si="28"/>
        <v>-10.149878613892827</v>
      </c>
      <c r="H64" s="60">
        <f t="shared" ref="H64" si="29">(H38/H14)*100</f>
        <v>8.579897642790236</v>
      </c>
      <c r="I64" s="60">
        <f t="shared" ref="I64:J64" si="30">(I38/I14)*100</f>
        <v>-7.397038326234326</v>
      </c>
      <c r="J64" s="60">
        <f t="shared" si="30"/>
        <v>-122.41395398295276</v>
      </c>
      <c r="K64" s="60">
        <f t="shared" ref="K64" si="31">(K38/K14)*100</f>
        <v>-7.0620980495863179</v>
      </c>
    </row>
    <row r="65" spans="1:11" s="60" customFormat="1" ht="12.75" customHeight="1" x14ac:dyDescent="0.2">
      <c r="A65" s="21" t="s">
        <v>91</v>
      </c>
      <c r="B65" s="60" t="str">
        <f t="shared" ref="B65" si="32">IF(B56&gt;0,(B45/B56)*100," ")</f>
        <v xml:space="preserve"> </v>
      </c>
      <c r="C65" s="60">
        <f>IF(C56&gt;0,(C45/C56)*100,"")</f>
        <v>-213.289968235565</v>
      </c>
      <c r="D65" s="60" t="str">
        <f t="shared" ref="D65:F65" si="33">IF(D56&gt;0,(D45/D56)*100,"")</f>
        <v/>
      </c>
      <c r="E65" s="60" t="str">
        <f t="shared" si="33"/>
        <v/>
      </c>
      <c r="F65" s="60" t="str">
        <f t="shared" si="33"/>
        <v/>
      </c>
      <c r="G65" s="60" t="str">
        <f t="shared" ref="G65:H65" si="34">IF(G56&gt;0,(G45/G56)*100,"")</f>
        <v/>
      </c>
      <c r="H65" s="60" t="str">
        <f t="shared" si="34"/>
        <v/>
      </c>
      <c r="I65" s="60" t="str">
        <f t="shared" ref="I65:J65" si="35">IF(I56&gt;0,(I45/I56)*100,"")</f>
        <v/>
      </c>
      <c r="J65" s="60" t="str">
        <f t="shared" si="35"/>
        <v/>
      </c>
      <c r="K65" s="60" t="str">
        <f t="shared" ref="K65" si="36">IF(K56&gt;0,(K45/K56)*100,"")</f>
        <v/>
      </c>
    </row>
    <row r="66" spans="1:11" s="60" customFormat="1" ht="12.75" customHeight="1" x14ac:dyDescent="0.2">
      <c r="A66" s="21" t="s">
        <v>92</v>
      </c>
      <c r="B66" s="60">
        <f t="shared" ref="B66:C66" si="37">(B53/B58)*100</f>
        <v>86.588246530400653</v>
      </c>
      <c r="C66" s="60">
        <f t="shared" si="37"/>
        <v>84.72480011602903</v>
      </c>
      <c r="D66" s="60">
        <f t="shared" ref="D66:E66" si="38">(D53/D58)*100</f>
        <v>56.182329388727801</v>
      </c>
      <c r="E66" s="60">
        <f t="shared" si="38"/>
        <v>118.83613330649293</v>
      </c>
      <c r="F66" s="60">
        <f t="shared" ref="F66:G66" si="39">(F53/F58)*100</f>
        <v>134.06004208614235</v>
      </c>
      <c r="G66" s="60">
        <f t="shared" si="39"/>
        <v>134.62666971198823</v>
      </c>
      <c r="H66" s="60">
        <f t="shared" ref="H66" si="40">(H53/H58)*100</f>
        <v>38.836296437174063</v>
      </c>
      <c r="I66" s="60">
        <f t="shared" ref="I66:J66" si="41">(I53/I58)*100</f>
        <v>80.641022861489702</v>
      </c>
      <c r="J66" s="60">
        <f t="shared" si="41"/>
        <v>56.72982995145356</v>
      </c>
      <c r="K66" s="60">
        <f t="shared" ref="K66" si="42">(K53/K58)*100</f>
        <v>40.7261464569659</v>
      </c>
    </row>
    <row r="67" spans="1:11" s="60" customFormat="1" ht="12.75" customHeight="1" x14ac:dyDescent="0.2">
      <c r="A67" s="21" t="s">
        <v>93</v>
      </c>
      <c r="B67" s="60">
        <f t="shared" ref="B67:C69" si="43">(B56/B$59)*100</f>
        <v>-11.67113818057086</v>
      </c>
      <c r="C67" s="60">
        <f t="shared" si="43"/>
        <v>5.7541961828352184</v>
      </c>
      <c r="D67" s="60">
        <f t="shared" ref="D67:E67" si="44">(D56/D$59)*100</f>
        <v>-36.00392016353986</v>
      </c>
      <c r="E67" s="60">
        <f t="shared" si="44"/>
        <v>-20.456769920472173</v>
      </c>
      <c r="F67" s="60">
        <f t="shared" ref="F67:G67" si="45">(F56/F$59)*100</f>
        <v>-36.888834717984828</v>
      </c>
      <c r="G67" s="60">
        <f t="shared" si="45"/>
        <v>-7.0052839088307204</v>
      </c>
      <c r="H67" s="60">
        <f t="shared" ref="H67" si="46">(H56/H$59)*100</f>
        <v>-54.409195243315025</v>
      </c>
      <c r="I67" s="60">
        <f t="shared" ref="I67:J67" si="47">(I56/I$59)*100</f>
        <v>-9.391825925005767</v>
      </c>
      <c r="J67" s="60">
        <f t="shared" si="47"/>
        <v>-7.397830382556247</v>
      </c>
      <c r="K67" s="60">
        <f t="shared" ref="K67" si="48">(K56/K$59)*100</f>
        <v>-25.837614719688172</v>
      </c>
    </row>
    <row r="68" spans="1:11" s="60" customFormat="1" ht="12.75" customHeight="1" x14ac:dyDescent="0.2">
      <c r="A68" s="21" t="s">
        <v>99</v>
      </c>
      <c r="B68" s="60">
        <f t="shared" si="43"/>
        <v>77.071540854876091</v>
      </c>
      <c r="C68" s="60">
        <f t="shared" si="43"/>
        <v>56.288628301358379</v>
      </c>
      <c r="D68" s="60">
        <f t="shared" ref="D68:E68" si="49">(D57/D$59)*100</f>
        <v>106.2740610164763</v>
      </c>
      <c r="E68" s="60">
        <f t="shared" si="49"/>
        <v>102.58695732016415</v>
      </c>
      <c r="F68" s="60">
        <f t="shared" ref="F68:G68" si="50">(F57/F$59)*100</f>
        <v>124.62247034700947</v>
      </c>
      <c r="G68" s="60">
        <f t="shared" si="50"/>
        <v>93.971880356447343</v>
      </c>
      <c r="H68" s="60">
        <f t="shared" ref="H68" si="51">(H57/H$59)*100</f>
        <v>137.46379200049793</v>
      </c>
      <c r="I68" s="60">
        <f t="shared" ref="I68:J68" si="52">(I57/I$59)*100</f>
        <v>67.332636470635265</v>
      </c>
      <c r="J68" s="60">
        <f t="shared" si="52"/>
        <v>71.026479324901544</v>
      </c>
      <c r="K68" s="60">
        <f t="shared" ref="K68" si="53">(K57/K$59)*100</f>
        <v>98.351625383697623</v>
      </c>
    </row>
    <row r="69" spans="1:11" s="60" customFormat="1" ht="12.75" customHeight="1" x14ac:dyDescent="0.2">
      <c r="A69" s="21" t="s">
        <v>100</v>
      </c>
      <c r="B69" s="60">
        <f t="shared" si="43"/>
        <v>34.599597325694774</v>
      </c>
      <c r="C69" s="60">
        <f t="shared" si="43"/>
        <v>37.957175515806405</v>
      </c>
      <c r="D69" s="60">
        <f t="shared" ref="D69:E69" si="54">(D58/D$59)*100</f>
        <v>29.729859147063554</v>
      </c>
      <c r="E69" s="60">
        <f t="shared" si="54"/>
        <v>17.869812600308027</v>
      </c>
      <c r="F69" s="60">
        <f t="shared" ref="F69:G69" si="55">(F58/F$59)*100</f>
        <v>12.266364370975374</v>
      </c>
      <c r="G69" s="60">
        <f t="shared" si="55"/>
        <v>13.033403552383374</v>
      </c>
      <c r="H69" s="60">
        <f t="shared" ref="H69" si="56">(H58/H$59)*100</f>
        <v>16.945403242817079</v>
      </c>
      <c r="I69" s="60">
        <f t="shared" ref="I69:J69" si="57">(I58/I$59)*100</f>
        <v>42.059189454370504</v>
      </c>
      <c r="J69" s="60">
        <f t="shared" si="57"/>
        <v>36.371351057654699</v>
      </c>
      <c r="K69" s="60">
        <f t="shared" ref="K69" si="58">(K58/K$59)*100</f>
        <v>27.485989335990553</v>
      </c>
    </row>
    <row r="70" spans="1:11" ht="12.75" customHeight="1" x14ac:dyDescent="0.2">
      <c r="A70" s="21" t="s">
        <v>94</v>
      </c>
      <c r="B70" s="59">
        <f t="shared" ref="B70:C70" si="59">(B52/(B56+B57))*100</f>
        <v>107.09538856802698</v>
      </c>
      <c r="C70" s="59">
        <f t="shared" si="59"/>
        <v>109.34521353363959</v>
      </c>
      <c r="D70" s="59">
        <f t="shared" ref="D70:E70" si="60">(D52/(D56+D57))*100</f>
        <v>118.538360100229</v>
      </c>
      <c r="E70" s="59">
        <f t="shared" si="60"/>
        <v>95.901650989016105</v>
      </c>
      <c r="F70" s="59">
        <f t="shared" ref="F70:G70" si="61">(F52/(F56+F57))*100</f>
        <v>95.237939431964435</v>
      </c>
      <c r="G70" s="59">
        <f t="shared" si="61"/>
        <v>94.810612597639476</v>
      </c>
      <c r="H70" s="59">
        <f t="shared" ref="H70" si="62">(H52/(H56+H57))*100</f>
        <v>112.47906390691828</v>
      </c>
      <c r="I70" s="59">
        <f t="shared" ref="I70:J70" si="63">(I52/(I56+I57))*100</f>
        <v>114.05266649609977</v>
      </c>
      <c r="J70" s="59">
        <f t="shared" si="63"/>
        <v>124.73405567020812</v>
      </c>
      <c r="K70" s="59">
        <f t="shared" ref="K70" si="64">(K52/(K56+K57))*100</f>
        <v>122.46738928750931</v>
      </c>
    </row>
    <row r="72" spans="1:11" s="51" customFormat="1" ht="12.75" customHeight="1" x14ac:dyDescent="0.2">
      <c r="A72" s="51" t="s">
        <v>40</v>
      </c>
      <c r="B72" s="51">
        <v>288</v>
      </c>
      <c r="C72" s="51">
        <v>278</v>
      </c>
      <c r="D72" s="51">
        <v>268</v>
      </c>
      <c r="E72" s="51">
        <v>188</v>
      </c>
      <c r="F72" s="51">
        <v>219</v>
      </c>
      <c r="G72" s="51">
        <v>242</v>
      </c>
      <c r="H72" s="51">
        <v>185</v>
      </c>
      <c r="I72" s="51">
        <v>177</v>
      </c>
      <c r="J72" s="51">
        <v>108</v>
      </c>
      <c r="K72" s="51">
        <v>99</v>
      </c>
    </row>
    <row r="74" spans="1:11" s="51" customFormat="1" ht="12.75" customHeight="1" x14ac:dyDescent="0.2">
      <c r="A74" s="51" t="s">
        <v>8</v>
      </c>
      <c r="B74" s="53">
        <v>3</v>
      </c>
      <c r="C74" s="51">
        <v>5</v>
      </c>
      <c r="D74" s="51">
        <v>5</v>
      </c>
      <c r="E74" s="51">
        <v>5</v>
      </c>
      <c r="F74" s="51">
        <v>6</v>
      </c>
      <c r="G74" s="51">
        <v>7</v>
      </c>
      <c r="H74" s="51">
        <v>4</v>
      </c>
      <c r="I74" s="51">
        <v>4</v>
      </c>
      <c r="J74" s="51">
        <v>4</v>
      </c>
      <c r="K74" s="51">
        <v>5</v>
      </c>
    </row>
    <row r="75" spans="1:11" s="51" customFormat="1" ht="12.75" customHeight="1" x14ac:dyDescent="0.2">
      <c r="A75" s="51" t="s">
        <v>49</v>
      </c>
      <c r="B75" s="53">
        <v>6</v>
      </c>
      <c r="C75" s="51">
        <v>7</v>
      </c>
      <c r="D75" s="51">
        <v>9</v>
      </c>
      <c r="E75" s="51">
        <v>7</v>
      </c>
      <c r="F75" s="51">
        <v>7</v>
      </c>
      <c r="G75" s="51">
        <v>7</v>
      </c>
      <c r="H75" s="51">
        <v>8</v>
      </c>
      <c r="I75" s="51">
        <v>12</v>
      </c>
      <c r="J75" s="51">
        <v>15</v>
      </c>
      <c r="K75" s="51">
        <v>14</v>
      </c>
    </row>
    <row r="76" spans="1:11" ht="12.75" customHeight="1" x14ac:dyDescent="0.2">
      <c r="A76" s="75"/>
      <c r="B76" s="75"/>
      <c r="C76" s="75"/>
      <c r="D76" s="75"/>
      <c r="E76" s="75"/>
      <c r="F76" s="75"/>
      <c r="G76" s="75"/>
      <c r="H76" s="75"/>
      <c r="I76" s="75"/>
      <c r="J76" s="75"/>
      <c r="K76" s="75"/>
    </row>
  </sheetData>
  <pageMargins left="0.78740157480314965" right="0.78740157480314965" top="0.98425196850393704" bottom="0.98425196850393704" header="0.51181102362204722" footer="0.51181102362204722"/>
  <pageSetup paperSize="9" scale="48" fitToWidth="0" orientation="landscape" r:id="rId1"/>
  <headerFooter alignWithMargins="0">
    <oddHeader>&amp;A</oddHeader>
    <oddFooter>Side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0"/>
  <sheetViews>
    <sheetView workbookViewId="0"/>
  </sheetViews>
  <sheetFormatPr baseColWidth="10" defaultColWidth="11.42578125" defaultRowHeight="12.75" x14ac:dyDescent="0.2"/>
  <cols>
    <col min="1" max="1" width="13" style="44" customWidth="1"/>
    <col min="2" max="2" width="34" style="44" customWidth="1"/>
    <col min="3" max="10" width="13.42578125" style="44" customWidth="1"/>
    <col min="11" max="16384" width="11.42578125" style="44"/>
  </cols>
  <sheetData>
    <row r="1" spans="1:11" ht="20.25" x14ac:dyDescent="0.3">
      <c r="A1" s="42" t="s">
        <v>20</v>
      </c>
    </row>
    <row r="2" spans="1:11" ht="18" x14ac:dyDescent="0.25">
      <c r="A2" s="83"/>
    </row>
    <row r="3" spans="1:11" x14ac:dyDescent="0.2">
      <c r="A3" s="44" t="s">
        <v>50</v>
      </c>
    </row>
    <row r="4" spans="1:11" x14ac:dyDescent="0.2">
      <c r="A4" s="44" t="s">
        <v>54</v>
      </c>
    </row>
    <row r="5" spans="1:11" x14ac:dyDescent="0.2">
      <c r="A5" s="44" t="s">
        <v>152</v>
      </c>
    </row>
    <row r="7" spans="1:11" x14ac:dyDescent="0.2">
      <c r="A7" s="44" t="s">
        <v>17</v>
      </c>
      <c r="B7" s="44" t="s">
        <v>126</v>
      </c>
    </row>
    <row r="9" spans="1:11" ht="14.25" x14ac:dyDescent="0.2">
      <c r="A9" s="84" t="s">
        <v>18</v>
      </c>
    </row>
    <row r="10" spans="1:11" ht="13.5" thickBot="1" x14ac:dyDescent="0.25">
      <c r="A10" s="85"/>
    </row>
    <row r="11" spans="1:11" ht="141.75" customHeight="1" x14ac:dyDescent="0.2">
      <c r="A11" s="86">
        <v>1998</v>
      </c>
      <c r="B11" s="87" t="s">
        <v>55</v>
      </c>
      <c r="C11" s="122" t="s">
        <v>109</v>
      </c>
      <c r="D11" s="122"/>
      <c r="E11" s="122"/>
      <c r="F11" s="122"/>
      <c r="G11" s="122"/>
      <c r="H11" s="122"/>
      <c r="I11" s="122"/>
      <c r="J11" s="123"/>
    </row>
    <row r="12" spans="1:11" ht="45" customHeight="1" x14ac:dyDescent="0.2">
      <c r="A12" s="88" t="s">
        <v>56</v>
      </c>
      <c r="B12" s="89" t="s">
        <v>57</v>
      </c>
      <c r="C12" s="124" t="s">
        <v>58</v>
      </c>
      <c r="D12" s="124"/>
      <c r="E12" s="124"/>
      <c r="F12" s="124"/>
      <c r="G12" s="124"/>
      <c r="H12" s="124"/>
      <c r="I12" s="124"/>
      <c r="J12" s="125"/>
    </row>
    <row r="13" spans="1:11" ht="58.5" customHeight="1" x14ac:dyDescent="0.2">
      <c r="A13" s="90">
        <v>2002</v>
      </c>
      <c r="B13" s="89" t="s">
        <v>57</v>
      </c>
      <c r="C13" s="124" t="s">
        <v>59</v>
      </c>
      <c r="D13" s="124"/>
      <c r="E13" s="124"/>
      <c r="F13" s="124"/>
      <c r="G13" s="124"/>
      <c r="H13" s="124"/>
      <c r="I13" s="124"/>
      <c r="J13" s="125"/>
      <c r="K13" s="91"/>
    </row>
    <row r="14" spans="1:11" ht="123" customHeight="1" x14ac:dyDescent="0.2">
      <c r="A14" s="90">
        <v>2003</v>
      </c>
      <c r="B14" s="92" t="s">
        <v>124</v>
      </c>
      <c r="C14" s="124" t="s">
        <v>144</v>
      </c>
      <c r="D14" s="124"/>
      <c r="E14" s="124"/>
      <c r="F14" s="124"/>
      <c r="G14" s="124"/>
      <c r="H14" s="124"/>
      <c r="I14" s="124"/>
      <c r="J14" s="125"/>
      <c r="K14" s="91"/>
    </row>
    <row r="15" spans="1:11" ht="368.25" customHeight="1" x14ac:dyDescent="0.2">
      <c r="A15" s="93">
        <v>2008</v>
      </c>
      <c r="B15" s="92" t="s">
        <v>60</v>
      </c>
      <c r="C15" s="124" t="s">
        <v>110</v>
      </c>
      <c r="D15" s="124"/>
      <c r="E15" s="124"/>
      <c r="F15" s="124"/>
      <c r="G15" s="124"/>
      <c r="H15" s="124"/>
      <c r="I15" s="124"/>
      <c r="J15" s="125"/>
    </row>
    <row r="16" spans="1:11" s="94" customFormat="1" ht="225.75" customHeight="1" x14ac:dyDescent="0.2">
      <c r="A16" s="93">
        <v>2009</v>
      </c>
      <c r="B16" s="92" t="s">
        <v>125</v>
      </c>
      <c r="C16" s="113" t="s">
        <v>111</v>
      </c>
      <c r="D16" s="114"/>
      <c r="E16" s="114"/>
      <c r="F16" s="114"/>
      <c r="G16" s="114"/>
      <c r="H16" s="114"/>
      <c r="I16" s="114"/>
      <c r="J16" s="115"/>
    </row>
    <row r="17" spans="1:10" ht="45" customHeight="1" x14ac:dyDescent="0.2">
      <c r="A17" s="95">
        <v>2011</v>
      </c>
      <c r="B17" s="89" t="s">
        <v>57</v>
      </c>
      <c r="C17" s="113" t="s">
        <v>103</v>
      </c>
      <c r="D17" s="114"/>
      <c r="E17" s="114"/>
      <c r="F17" s="114"/>
      <c r="G17" s="114"/>
      <c r="H17" s="114"/>
      <c r="I17" s="114"/>
      <c r="J17" s="115"/>
    </row>
    <row r="18" spans="1:10" ht="87.75" customHeight="1" x14ac:dyDescent="0.2">
      <c r="A18" s="93">
        <v>2012</v>
      </c>
      <c r="B18" s="89" t="s">
        <v>19</v>
      </c>
      <c r="C18" s="113" t="s">
        <v>113</v>
      </c>
      <c r="D18" s="114"/>
      <c r="E18" s="114"/>
      <c r="F18" s="114"/>
      <c r="G18" s="114"/>
      <c r="H18" s="114"/>
      <c r="I18" s="114"/>
      <c r="J18" s="115"/>
    </row>
    <row r="19" spans="1:10" ht="84" customHeight="1" x14ac:dyDescent="0.2">
      <c r="A19" s="96">
        <v>2013</v>
      </c>
      <c r="B19" s="97" t="s">
        <v>19</v>
      </c>
      <c r="C19" s="116" t="s">
        <v>112</v>
      </c>
      <c r="D19" s="117"/>
      <c r="E19" s="117"/>
      <c r="F19" s="117"/>
      <c r="G19" s="117"/>
      <c r="H19" s="117"/>
      <c r="I19" s="117"/>
      <c r="J19" s="118"/>
    </row>
    <row r="20" spans="1:10" ht="31.5" customHeight="1" thickBot="1" x14ac:dyDescent="0.25">
      <c r="A20" s="98">
        <v>2015</v>
      </c>
      <c r="B20" s="99" t="s">
        <v>19</v>
      </c>
      <c r="C20" s="119" t="s">
        <v>116</v>
      </c>
      <c r="D20" s="120"/>
      <c r="E20" s="120"/>
      <c r="F20" s="120"/>
      <c r="G20" s="120"/>
      <c r="H20" s="120"/>
      <c r="I20" s="120"/>
      <c r="J20" s="121"/>
    </row>
  </sheetData>
  <mergeCells count="10">
    <mergeCell ref="C17:J17"/>
    <mergeCell ref="C18:J18"/>
    <mergeCell ref="C19:J19"/>
    <mergeCell ref="C20:J20"/>
    <mergeCell ref="C11:J11"/>
    <mergeCell ref="C12:J12"/>
    <mergeCell ref="C13:J13"/>
    <mergeCell ref="C14:J14"/>
    <mergeCell ref="C15:J15"/>
    <mergeCell ref="C16:J16"/>
  </mergeCell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56BD-0662-44F6-BD82-34B3447904AD}">
  <sheetPr>
    <pageSetUpPr fitToPage="1"/>
  </sheetPr>
  <dimension ref="A1:I64"/>
  <sheetViews>
    <sheetView zoomScaleNormal="100" workbookViewId="0"/>
  </sheetViews>
  <sheetFormatPr baseColWidth="10" defaultColWidth="11.42578125" defaultRowHeight="12.75" x14ac:dyDescent="0.2"/>
  <cols>
    <col min="1" max="1" width="42.42578125" style="111" customWidth="1"/>
    <col min="2" max="9" width="15.85546875" style="111" customWidth="1"/>
    <col min="10" max="16384" width="11.42578125" style="111"/>
  </cols>
  <sheetData>
    <row r="1" spans="1:9" ht="20.25" x14ac:dyDescent="0.3">
      <c r="A1" s="42" t="s">
        <v>14</v>
      </c>
    </row>
    <row r="2" spans="1:9" ht="18" x14ac:dyDescent="0.25">
      <c r="A2" s="100"/>
    </row>
    <row r="3" spans="1:9" x14ac:dyDescent="0.2">
      <c r="A3" s="111" t="s">
        <v>50</v>
      </c>
    </row>
    <row r="5" spans="1:9" ht="14.25" x14ac:dyDescent="0.2">
      <c r="A5" s="84" t="s">
        <v>21</v>
      </c>
    </row>
    <row r="6" spans="1:9" ht="13.5" thickBot="1" x14ac:dyDescent="0.25"/>
    <row r="7" spans="1:9" ht="53.25" customHeight="1" x14ac:dyDescent="0.2">
      <c r="A7" s="101" t="s">
        <v>12</v>
      </c>
      <c r="B7" s="128" t="s">
        <v>145</v>
      </c>
      <c r="C7" s="128"/>
      <c r="D7" s="128"/>
      <c r="E7" s="128"/>
      <c r="F7" s="128"/>
      <c r="G7" s="128"/>
      <c r="H7" s="128"/>
      <c r="I7" s="129"/>
    </row>
    <row r="8" spans="1:9" ht="14.25" customHeight="1" x14ac:dyDescent="0.2">
      <c r="A8" s="102"/>
      <c r="B8" s="130"/>
      <c r="C8" s="130"/>
      <c r="D8" s="130"/>
      <c r="E8" s="130"/>
      <c r="F8" s="130"/>
      <c r="G8" s="130"/>
      <c r="H8" s="130"/>
      <c r="I8" s="131"/>
    </row>
    <row r="9" spans="1:9" ht="14.25" customHeight="1" x14ac:dyDescent="0.2">
      <c r="A9" s="103" t="s">
        <v>13</v>
      </c>
      <c r="B9" s="132"/>
      <c r="C9" s="132"/>
      <c r="D9" s="132"/>
      <c r="E9" s="132"/>
      <c r="F9" s="132"/>
      <c r="G9" s="132"/>
      <c r="H9" s="132"/>
      <c r="I9" s="133"/>
    </row>
    <row r="10" spans="1:9" ht="54" customHeight="1" x14ac:dyDescent="0.2">
      <c r="A10" s="102" t="s">
        <v>1</v>
      </c>
      <c r="B10" s="130" t="s">
        <v>33</v>
      </c>
      <c r="C10" s="130"/>
      <c r="D10" s="130"/>
      <c r="E10" s="130"/>
      <c r="F10" s="130"/>
      <c r="G10" s="130"/>
      <c r="H10" s="130"/>
      <c r="I10" s="131"/>
    </row>
    <row r="11" spans="1:9" ht="36" customHeight="1" x14ac:dyDescent="0.2">
      <c r="A11" s="102" t="s">
        <v>127</v>
      </c>
      <c r="B11" s="134" t="s">
        <v>146</v>
      </c>
      <c r="C11" s="135"/>
      <c r="D11" s="135"/>
      <c r="E11" s="135"/>
      <c r="F11" s="135"/>
      <c r="G11" s="135"/>
      <c r="H11" s="135"/>
      <c r="I11" s="136"/>
    </row>
    <row r="12" spans="1:9" ht="44.25" customHeight="1" x14ac:dyDescent="0.2">
      <c r="A12" s="102" t="s">
        <v>9</v>
      </c>
      <c r="B12" s="130" t="s">
        <v>117</v>
      </c>
      <c r="C12" s="130"/>
      <c r="D12" s="130"/>
      <c r="E12" s="130"/>
      <c r="F12" s="130"/>
      <c r="G12" s="130"/>
      <c r="H12" s="130"/>
      <c r="I12" s="131"/>
    </row>
    <row r="13" spans="1:9" ht="119.25" customHeight="1" x14ac:dyDescent="0.2">
      <c r="A13" s="102" t="s">
        <v>10</v>
      </c>
      <c r="B13" s="130" t="s">
        <v>149</v>
      </c>
      <c r="C13" s="130"/>
      <c r="D13" s="130"/>
      <c r="E13" s="130"/>
      <c r="F13" s="130"/>
      <c r="G13" s="130"/>
      <c r="H13" s="130"/>
      <c r="I13" s="131"/>
    </row>
    <row r="14" spans="1:9" ht="68.25" customHeight="1" x14ac:dyDescent="0.2">
      <c r="A14" s="102" t="s">
        <v>114</v>
      </c>
      <c r="B14" s="137" t="s">
        <v>115</v>
      </c>
      <c r="C14" s="138"/>
      <c r="D14" s="138"/>
      <c r="E14" s="138"/>
      <c r="F14" s="138"/>
      <c r="G14" s="138"/>
      <c r="H14" s="138"/>
      <c r="I14" s="139"/>
    </row>
    <row r="15" spans="1:9" ht="68.25" customHeight="1" x14ac:dyDescent="0.2">
      <c r="A15" s="102" t="s">
        <v>148</v>
      </c>
      <c r="B15" s="137" t="s">
        <v>150</v>
      </c>
      <c r="C15" s="138"/>
      <c r="D15" s="138"/>
      <c r="E15" s="138"/>
      <c r="F15" s="138"/>
      <c r="G15" s="138"/>
      <c r="H15" s="138"/>
      <c r="I15" s="139"/>
    </row>
    <row r="16" spans="1:9" ht="150" customHeight="1" x14ac:dyDescent="0.2">
      <c r="A16" s="102" t="s">
        <v>16</v>
      </c>
      <c r="B16" s="126" t="s">
        <v>118</v>
      </c>
      <c r="C16" s="126"/>
      <c r="D16" s="126"/>
      <c r="E16" s="126"/>
      <c r="F16" s="126"/>
      <c r="G16" s="126"/>
      <c r="H16" s="126"/>
      <c r="I16" s="127"/>
    </row>
    <row r="17" spans="1:9" ht="29.25" customHeight="1" x14ac:dyDescent="0.2">
      <c r="A17" s="102" t="s">
        <v>77</v>
      </c>
      <c r="B17" s="130" t="s">
        <v>119</v>
      </c>
      <c r="C17" s="130"/>
      <c r="D17" s="130"/>
      <c r="E17" s="130"/>
      <c r="F17" s="130"/>
      <c r="G17" s="130"/>
      <c r="H17" s="130"/>
      <c r="I17" s="131"/>
    </row>
    <row r="18" spans="1:9" ht="29.25" customHeight="1" x14ac:dyDescent="0.2">
      <c r="A18" s="102" t="s">
        <v>3</v>
      </c>
      <c r="B18" s="126" t="s">
        <v>120</v>
      </c>
      <c r="C18" s="126"/>
      <c r="D18" s="126"/>
      <c r="E18" s="126"/>
      <c r="F18" s="126"/>
      <c r="G18" s="126"/>
      <c r="H18" s="126"/>
      <c r="I18" s="127"/>
    </row>
    <row r="19" spans="1:9" ht="116.25" customHeight="1" x14ac:dyDescent="0.2">
      <c r="A19" s="102" t="s">
        <v>43</v>
      </c>
      <c r="B19" s="126" t="s">
        <v>121</v>
      </c>
      <c r="C19" s="126"/>
      <c r="D19" s="126"/>
      <c r="E19" s="126"/>
      <c r="F19" s="126"/>
      <c r="G19" s="126"/>
      <c r="H19" s="126"/>
      <c r="I19" s="127"/>
    </row>
    <row r="20" spans="1:9" s="104" customFormat="1" ht="45.75" customHeight="1" x14ac:dyDescent="0.2">
      <c r="A20" s="102" t="s">
        <v>64</v>
      </c>
      <c r="B20" s="130" t="s">
        <v>65</v>
      </c>
      <c r="C20" s="130"/>
      <c r="D20" s="130"/>
      <c r="E20" s="130"/>
      <c r="F20" s="130"/>
      <c r="G20" s="130"/>
      <c r="H20" s="130"/>
      <c r="I20" s="131"/>
    </row>
    <row r="21" spans="1:9" ht="124.5" customHeight="1" x14ac:dyDescent="0.2">
      <c r="A21" s="102" t="s">
        <v>45</v>
      </c>
      <c r="B21" s="126" t="s">
        <v>122</v>
      </c>
      <c r="C21" s="126"/>
      <c r="D21" s="126"/>
      <c r="E21" s="126"/>
      <c r="F21" s="126"/>
      <c r="G21" s="126"/>
      <c r="H21" s="126"/>
      <c r="I21" s="127"/>
    </row>
    <row r="22" spans="1:9" ht="270" customHeight="1" x14ac:dyDescent="0.2">
      <c r="A22" s="102" t="s">
        <v>0</v>
      </c>
      <c r="B22" s="130" t="s">
        <v>151</v>
      </c>
      <c r="C22" s="130"/>
      <c r="D22" s="130"/>
      <c r="E22" s="130"/>
      <c r="F22" s="130"/>
      <c r="G22" s="130"/>
      <c r="H22" s="130"/>
      <c r="I22" s="131"/>
    </row>
    <row r="23" spans="1:9" ht="18" customHeight="1" x14ac:dyDescent="0.2">
      <c r="A23" s="102" t="s">
        <v>22</v>
      </c>
      <c r="B23" s="130" t="s">
        <v>23</v>
      </c>
      <c r="C23" s="130"/>
      <c r="D23" s="130"/>
      <c r="E23" s="130"/>
      <c r="F23" s="130"/>
      <c r="G23" s="130"/>
      <c r="H23" s="130"/>
      <c r="I23" s="131"/>
    </row>
    <row r="24" spans="1:9" ht="66.75" customHeight="1" x14ac:dyDescent="0.2">
      <c r="A24" s="102" t="s">
        <v>5</v>
      </c>
      <c r="B24" s="130" t="s">
        <v>61</v>
      </c>
      <c r="C24" s="130"/>
      <c r="D24" s="130"/>
      <c r="E24" s="130"/>
      <c r="F24" s="130"/>
      <c r="G24" s="130"/>
      <c r="H24" s="130"/>
      <c r="I24" s="131"/>
    </row>
    <row r="25" spans="1:9" ht="43.5" customHeight="1" x14ac:dyDescent="0.2">
      <c r="A25" s="102" t="s">
        <v>24</v>
      </c>
      <c r="B25" s="130" t="s">
        <v>62</v>
      </c>
      <c r="C25" s="130"/>
      <c r="D25" s="130"/>
      <c r="E25" s="130"/>
      <c r="F25" s="130"/>
      <c r="G25" s="130"/>
      <c r="H25" s="130"/>
      <c r="I25" s="131"/>
    </row>
    <row r="26" spans="1:9" ht="43.5" customHeight="1" x14ac:dyDescent="0.2">
      <c r="A26" s="102" t="s">
        <v>4</v>
      </c>
      <c r="B26" s="130" t="s">
        <v>84</v>
      </c>
      <c r="C26" s="130"/>
      <c r="D26" s="130"/>
      <c r="E26" s="130"/>
      <c r="F26" s="130"/>
      <c r="G26" s="130"/>
      <c r="H26" s="130"/>
      <c r="I26" s="131"/>
    </row>
    <row r="27" spans="1:9" ht="70.5" customHeight="1" x14ac:dyDescent="0.2">
      <c r="A27" s="102" t="s">
        <v>83</v>
      </c>
      <c r="B27" s="130" t="s">
        <v>85</v>
      </c>
      <c r="C27" s="130"/>
      <c r="D27" s="130"/>
      <c r="E27" s="130"/>
      <c r="F27" s="130"/>
      <c r="G27" s="130"/>
      <c r="H27" s="130"/>
      <c r="I27" s="131"/>
    </row>
    <row r="28" spans="1:9" ht="43.5" customHeight="1" x14ac:dyDescent="0.2">
      <c r="A28" s="102" t="s">
        <v>78</v>
      </c>
      <c r="B28" s="130" t="s">
        <v>63</v>
      </c>
      <c r="C28" s="130"/>
      <c r="D28" s="130"/>
      <c r="E28" s="130"/>
      <c r="F28" s="130"/>
      <c r="G28" s="130"/>
      <c r="H28" s="130"/>
      <c r="I28" s="131"/>
    </row>
    <row r="29" spans="1:9" ht="18.75" customHeight="1" x14ac:dyDescent="0.2">
      <c r="A29" s="103" t="s">
        <v>25</v>
      </c>
      <c r="B29" s="132" t="s">
        <v>26</v>
      </c>
      <c r="C29" s="132"/>
      <c r="D29" s="132"/>
      <c r="E29" s="132"/>
      <c r="F29" s="132"/>
      <c r="G29" s="132"/>
      <c r="H29" s="132"/>
      <c r="I29" s="133"/>
    </row>
    <row r="30" spans="1:9" ht="14.25" customHeight="1" x14ac:dyDescent="0.2">
      <c r="A30" s="102"/>
      <c r="B30" s="130"/>
      <c r="C30" s="130"/>
      <c r="D30" s="130"/>
      <c r="E30" s="130"/>
      <c r="F30" s="130"/>
      <c r="G30" s="130"/>
      <c r="H30" s="130"/>
      <c r="I30" s="131"/>
    </row>
    <row r="31" spans="1:9" ht="69.75" customHeight="1" x14ac:dyDescent="0.2">
      <c r="A31" s="102" t="s">
        <v>28</v>
      </c>
      <c r="B31" s="130" t="s">
        <v>34</v>
      </c>
      <c r="C31" s="130"/>
      <c r="D31" s="130"/>
      <c r="E31" s="130"/>
      <c r="F31" s="130"/>
      <c r="G31" s="130"/>
      <c r="H31" s="130"/>
      <c r="I31" s="131"/>
    </row>
    <row r="32" spans="1:9" ht="33" customHeight="1" x14ac:dyDescent="0.2">
      <c r="A32" s="102" t="s">
        <v>79</v>
      </c>
      <c r="B32" s="130" t="s">
        <v>29</v>
      </c>
      <c r="C32" s="130"/>
      <c r="D32" s="130"/>
      <c r="E32" s="130"/>
      <c r="F32" s="130"/>
      <c r="G32" s="130"/>
      <c r="H32" s="130"/>
      <c r="I32" s="131"/>
    </row>
    <row r="33" spans="1:9" ht="15" customHeight="1" x14ac:dyDescent="0.2">
      <c r="A33" s="102" t="s">
        <v>80</v>
      </c>
      <c r="B33" s="130" t="s">
        <v>30</v>
      </c>
      <c r="C33" s="130"/>
      <c r="D33" s="130"/>
      <c r="E33" s="130"/>
      <c r="F33" s="130"/>
      <c r="G33" s="130"/>
      <c r="H33" s="130"/>
      <c r="I33" s="131"/>
    </row>
    <row r="34" spans="1:9" ht="30.75" customHeight="1" x14ac:dyDescent="0.2">
      <c r="A34" s="102" t="s">
        <v>7</v>
      </c>
      <c r="B34" s="130" t="s">
        <v>31</v>
      </c>
      <c r="C34" s="130"/>
      <c r="D34" s="130"/>
      <c r="E34" s="130"/>
      <c r="F34" s="130"/>
      <c r="G34" s="130"/>
      <c r="H34" s="130"/>
      <c r="I34" s="131"/>
    </row>
    <row r="35" spans="1:9" ht="14.25" customHeight="1" x14ac:dyDescent="0.2">
      <c r="A35" s="102"/>
      <c r="B35" s="130"/>
      <c r="C35" s="130"/>
      <c r="D35" s="130"/>
      <c r="E35" s="130"/>
      <c r="F35" s="130"/>
      <c r="G35" s="130"/>
      <c r="H35" s="130"/>
      <c r="I35" s="131"/>
    </row>
    <row r="36" spans="1:9" ht="29.25" customHeight="1" x14ac:dyDescent="0.2">
      <c r="A36" s="103" t="s">
        <v>11</v>
      </c>
      <c r="B36" s="132" t="s">
        <v>32</v>
      </c>
      <c r="C36" s="132"/>
      <c r="D36" s="132"/>
      <c r="E36" s="132"/>
      <c r="F36" s="132"/>
      <c r="G36" s="132"/>
      <c r="H36" s="132"/>
      <c r="I36" s="133"/>
    </row>
    <row r="37" spans="1:9" ht="15" customHeight="1" x14ac:dyDescent="0.2">
      <c r="A37" s="103"/>
      <c r="B37" s="132"/>
      <c r="C37" s="132"/>
      <c r="D37" s="132"/>
      <c r="E37" s="132"/>
      <c r="F37" s="132"/>
      <c r="G37" s="132"/>
      <c r="H37" s="132"/>
      <c r="I37" s="133"/>
    </row>
    <row r="38" spans="1:9" ht="15" customHeight="1" x14ac:dyDescent="0.2">
      <c r="A38" s="102" t="s">
        <v>41</v>
      </c>
      <c r="B38" s="132"/>
      <c r="C38" s="132"/>
      <c r="D38" s="132"/>
      <c r="E38" s="132"/>
      <c r="F38" s="132"/>
      <c r="G38" s="132"/>
      <c r="H38" s="132"/>
      <c r="I38" s="133"/>
    </row>
    <row r="39" spans="1:9" s="104" customFormat="1" ht="112.5" customHeight="1" x14ac:dyDescent="0.2">
      <c r="A39" s="102" t="s">
        <v>47</v>
      </c>
      <c r="B39" s="132" t="s">
        <v>67</v>
      </c>
      <c r="C39" s="132"/>
      <c r="D39" s="132"/>
      <c r="E39" s="132"/>
      <c r="F39" s="132"/>
      <c r="G39" s="132"/>
      <c r="H39" s="132"/>
      <c r="I39" s="133"/>
    </row>
    <row r="40" spans="1:9" s="104" customFormat="1" ht="33.75" customHeight="1" x14ac:dyDescent="0.2">
      <c r="A40" s="102" t="s">
        <v>46</v>
      </c>
      <c r="B40" s="132" t="s">
        <v>66</v>
      </c>
      <c r="C40" s="132"/>
      <c r="D40" s="132"/>
      <c r="E40" s="132"/>
      <c r="F40" s="132"/>
      <c r="G40" s="132"/>
      <c r="H40" s="132"/>
      <c r="I40" s="133"/>
    </row>
    <row r="41" spans="1:9" ht="17.25" customHeight="1" x14ac:dyDescent="0.2">
      <c r="A41" s="102" t="s">
        <v>81</v>
      </c>
      <c r="B41" s="132" t="s">
        <v>68</v>
      </c>
      <c r="C41" s="132"/>
      <c r="D41" s="132"/>
      <c r="E41" s="132"/>
      <c r="F41" s="132"/>
      <c r="G41" s="132"/>
      <c r="H41" s="132"/>
      <c r="I41" s="133"/>
    </row>
    <row r="42" spans="1:9" ht="18.75" customHeight="1" x14ac:dyDescent="0.2">
      <c r="A42" s="102" t="s">
        <v>82</v>
      </c>
      <c r="B42" s="132" t="s">
        <v>86</v>
      </c>
      <c r="C42" s="132"/>
      <c r="D42" s="132"/>
      <c r="E42" s="132"/>
      <c r="F42" s="132"/>
      <c r="G42" s="132"/>
      <c r="H42" s="132"/>
      <c r="I42" s="133"/>
    </row>
    <row r="43" spans="1:9" ht="32.25" customHeight="1" x14ac:dyDescent="0.2">
      <c r="A43" s="102" t="s">
        <v>35</v>
      </c>
      <c r="B43" s="132" t="s">
        <v>69</v>
      </c>
      <c r="C43" s="132"/>
      <c r="D43" s="132"/>
      <c r="E43" s="132"/>
      <c r="F43" s="132"/>
      <c r="G43" s="132"/>
      <c r="H43" s="132"/>
      <c r="I43" s="133"/>
    </row>
    <row r="44" spans="1:9" ht="18.75" customHeight="1" x14ac:dyDescent="0.2">
      <c r="A44" s="102" t="s">
        <v>36</v>
      </c>
      <c r="B44" s="132" t="s">
        <v>87</v>
      </c>
      <c r="C44" s="132"/>
      <c r="D44" s="132"/>
      <c r="E44" s="132"/>
      <c r="F44" s="132"/>
      <c r="G44" s="132"/>
      <c r="H44" s="132"/>
      <c r="I44" s="133"/>
    </row>
    <row r="45" spans="1:9" ht="16.5" customHeight="1" x14ac:dyDescent="0.2">
      <c r="A45" s="102" t="s">
        <v>48</v>
      </c>
      <c r="B45" s="130" t="s">
        <v>70</v>
      </c>
      <c r="C45" s="130"/>
      <c r="D45" s="130"/>
      <c r="E45" s="130"/>
      <c r="F45" s="130"/>
      <c r="G45" s="130"/>
      <c r="H45" s="130"/>
      <c r="I45" s="131"/>
    </row>
    <row r="46" spans="1:9" ht="17.25" customHeight="1" x14ac:dyDescent="0.2">
      <c r="A46" s="102" t="s">
        <v>37</v>
      </c>
      <c r="B46" s="132" t="s">
        <v>72</v>
      </c>
      <c r="C46" s="132"/>
      <c r="D46" s="132"/>
      <c r="E46" s="132"/>
      <c r="F46" s="132"/>
      <c r="G46" s="132"/>
      <c r="H46" s="132"/>
      <c r="I46" s="133"/>
    </row>
    <row r="47" spans="1:9" ht="16.5" customHeight="1" x14ac:dyDescent="0.2">
      <c r="A47" s="103" t="s">
        <v>38</v>
      </c>
      <c r="B47" s="132" t="s">
        <v>71</v>
      </c>
      <c r="C47" s="132"/>
      <c r="D47" s="132"/>
      <c r="E47" s="132"/>
      <c r="F47" s="132"/>
      <c r="G47" s="132"/>
      <c r="H47" s="132"/>
      <c r="I47" s="133"/>
    </row>
    <row r="48" spans="1:9" ht="16.5" customHeight="1" x14ac:dyDescent="0.2">
      <c r="A48" s="102" t="s">
        <v>39</v>
      </c>
      <c r="B48" s="132" t="s">
        <v>73</v>
      </c>
      <c r="C48" s="132"/>
      <c r="D48" s="132"/>
      <c r="E48" s="132"/>
      <c r="F48" s="132"/>
      <c r="G48" s="132"/>
      <c r="H48" s="132"/>
      <c r="I48" s="133"/>
    </row>
    <row r="49" spans="1:9" x14ac:dyDescent="0.2">
      <c r="A49" s="105"/>
      <c r="B49" s="140"/>
      <c r="C49" s="141"/>
      <c r="D49" s="141"/>
      <c r="E49" s="141"/>
      <c r="F49" s="141"/>
      <c r="G49" s="141"/>
      <c r="H49" s="141"/>
      <c r="I49" s="142"/>
    </row>
    <row r="50" spans="1:9" x14ac:dyDescent="0.2">
      <c r="A50" s="103" t="s">
        <v>90</v>
      </c>
      <c r="B50" s="140"/>
      <c r="C50" s="141"/>
      <c r="D50" s="141"/>
      <c r="E50" s="141"/>
      <c r="F50" s="141"/>
      <c r="G50" s="141"/>
      <c r="H50" s="141"/>
      <c r="I50" s="142"/>
    </row>
    <row r="51" spans="1:9" ht="25.5" customHeight="1" x14ac:dyDescent="0.2">
      <c r="A51" s="103" t="s">
        <v>42</v>
      </c>
      <c r="B51" s="132" t="s">
        <v>107</v>
      </c>
      <c r="C51" s="132"/>
      <c r="D51" s="132"/>
      <c r="E51" s="132"/>
      <c r="F51" s="132"/>
      <c r="G51" s="132"/>
      <c r="H51" s="132"/>
      <c r="I51" s="133"/>
    </row>
    <row r="52" spans="1:9" ht="19.5" customHeight="1" x14ac:dyDescent="0.2">
      <c r="A52" s="102" t="s">
        <v>108</v>
      </c>
      <c r="B52" s="130" t="s">
        <v>27</v>
      </c>
      <c r="C52" s="130"/>
      <c r="D52" s="130"/>
      <c r="E52" s="130"/>
      <c r="F52" s="130"/>
      <c r="G52" s="130"/>
      <c r="H52" s="130"/>
      <c r="I52" s="131"/>
    </row>
    <row r="53" spans="1:9" s="112" customFormat="1" ht="40.5" customHeight="1" x14ac:dyDescent="0.2">
      <c r="A53" s="106" t="s">
        <v>91</v>
      </c>
      <c r="B53" s="143" t="s">
        <v>95</v>
      </c>
      <c r="C53" s="144"/>
      <c r="D53" s="144"/>
      <c r="E53" s="144"/>
      <c r="F53" s="144"/>
      <c r="G53" s="144"/>
      <c r="H53" s="144"/>
      <c r="I53" s="145"/>
    </row>
    <row r="54" spans="1:9" ht="18" customHeight="1" x14ac:dyDescent="0.2">
      <c r="A54" s="106" t="s">
        <v>92</v>
      </c>
      <c r="B54" s="116" t="s">
        <v>96</v>
      </c>
      <c r="C54" s="117"/>
      <c r="D54" s="117"/>
      <c r="E54" s="117"/>
      <c r="F54" s="117"/>
      <c r="G54" s="117"/>
      <c r="H54" s="117"/>
      <c r="I54" s="118"/>
    </row>
    <row r="55" spans="1:9" ht="18" customHeight="1" x14ac:dyDescent="0.2">
      <c r="A55" s="106" t="s">
        <v>93</v>
      </c>
      <c r="B55" s="116" t="s">
        <v>97</v>
      </c>
      <c r="C55" s="117"/>
      <c r="D55" s="117"/>
      <c r="E55" s="117"/>
      <c r="F55" s="117"/>
      <c r="G55" s="117"/>
      <c r="H55" s="117"/>
      <c r="I55" s="118"/>
    </row>
    <row r="56" spans="1:9" ht="33" customHeight="1" x14ac:dyDescent="0.2">
      <c r="A56" s="106" t="s">
        <v>99</v>
      </c>
      <c r="B56" s="116" t="s">
        <v>101</v>
      </c>
      <c r="C56" s="117"/>
      <c r="D56" s="117"/>
      <c r="E56" s="117"/>
      <c r="F56" s="117"/>
      <c r="G56" s="117"/>
      <c r="H56" s="117"/>
      <c r="I56" s="118"/>
    </row>
    <row r="57" spans="1:9" ht="33" customHeight="1" x14ac:dyDescent="0.2">
      <c r="A57" s="106" t="s">
        <v>100</v>
      </c>
      <c r="B57" s="116" t="s">
        <v>102</v>
      </c>
      <c r="C57" s="117"/>
      <c r="D57" s="117"/>
      <c r="E57" s="117"/>
      <c r="F57" s="117"/>
      <c r="G57" s="117"/>
      <c r="H57" s="117"/>
      <c r="I57" s="118"/>
    </row>
    <row r="58" spans="1:9" ht="29.25" customHeight="1" x14ac:dyDescent="0.2">
      <c r="A58" s="106" t="s">
        <v>94</v>
      </c>
      <c r="B58" s="116" t="s">
        <v>98</v>
      </c>
      <c r="C58" s="117"/>
      <c r="D58" s="117"/>
      <c r="E58" s="117"/>
      <c r="F58" s="117"/>
      <c r="G58" s="117"/>
      <c r="H58" s="117"/>
      <c r="I58" s="118"/>
    </row>
    <row r="59" spans="1:9" ht="14.25" customHeight="1" x14ac:dyDescent="0.2">
      <c r="A59" s="102"/>
      <c r="B59" s="132"/>
      <c r="C59" s="132"/>
      <c r="D59" s="132"/>
      <c r="E59" s="132"/>
      <c r="F59" s="132"/>
      <c r="G59" s="132"/>
      <c r="H59" s="132"/>
      <c r="I59" s="133"/>
    </row>
    <row r="60" spans="1:9" ht="168" customHeight="1" x14ac:dyDescent="0.2">
      <c r="A60" s="102" t="s">
        <v>88</v>
      </c>
      <c r="B60" s="132" t="s">
        <v>123</v>
      </c>
      <c r="C60" s="132"/>
      <c r="D60" s="132"/>
      <c r="E60" s="132"/>
      <c r="F60" s="132"/>
      <c r="G60" s="132"/>
      <c r="H60" s="132"/>
      <c r="I60" s="133"/>
    </row>
    <row r="61" spans="1:9" ht="14.25" customHeight="1" x14ac:dyDescent="0.2">
      <c r="A61" s="107"/>
      <c r="B61" s="130"/>
      <c r="C61" s="130"/>
      <c r="D61" s="130"/>
      <c r="E61" s="130"/>
      <c r="F61" s="130"/>
      <c r="G61" s="130"/>
      <c r="H61" s="130"/>
      <c r="I61" s="131"/>
    </row>
    <row r="62" spans="1:9" ht="31.5" customHeight="1" x14ac:dyDescent="0.2">
      <c r="A62" s="103" t="s">
        <v>8</v>
      </c>
      <c r="B62" s="132" t="s">
        <v>74</v>
      </c>
      <c r="C62" s="132"/>
      <c r="D62" s="132"/>
      <c r="E62" s="132"/>
      <c r="F62" s="132"/>
      <c r="G62" s="132"/>
      <c r="H62" s="132"/>
      <c r="I62" s="133"/>
    </row>
    <row r="63" spans="1:9" ht="29.25" customHeight="1" thickBot="1" x14ac:dyDescent="0.25">
      <c r="A63" s="108" t="s">
        <v>49</v>
      </c>
      <c r="B63" s="146" t="s">
        <v>89</v>
      </c>
      <c r="C63" s="146"/>
      <c r="D63" s="146"/>
      <c r="E63" s="146"/>
      <c r="F63" s="146"/>
      <c r="G63" s="146"/>
      <c r="H63" s="146"/>
      <c r="I63" s="147"/>
    </row>
    <row r="64" spans="1:9" x14ac:dyDescent="0.2">
      <c r="A64" s="109"/>
    </row>
  </sheetData>
  <mergeCells count="57">
    <mergeCell ref="B61:I61"/>
    <mergeCell ref="B62:I62"/>
    <mergeCell ref="B63:I63"/>
    <mergeCell ref="B55:I55"/>
    <mergeCell ref="B56:I56"/>
    <mergeCell ref="B57:I57"/>
    <mergeCell ref="B58:I58"/>
    <mergeCell ref="B59:I59"/>
    <mergeCell ref="B60:I60"/>
    <mergeCell ref="B54:I54"/>
    <mergeCell ref="B43:I43"/>
    <mergeCell ref="B44:I44"/>
    <mergeCell ref="B45:I45"/>
    <mergeCell ref="B46:I46"/>
    <mergeCell ref="B47:I47"/>
    <mergeCell ref="B48:I48"/>
    <mergeCell ref="B49:I49"/>
    <mergeCell ref="B50:I50"/>
    <mergeCell ref="B51:I51"/>
    <mergeCell ref="B52:I52"/>
    <mergeCell ref="B53:I53"/>
    <mergeCell ref="B42:I42"/>
    <mergeCell ref="B31:I31"/>
    <mergeCell ref="B32:I32"/>
    <mergeCell ref="B33:I33"/>
    <mergeCell ref="B34:I34"/>
    <mergeCell ref="B35:I35"/>
    <mergeCell ref="B36:I36"/>
    <mergeCell ref="B37:I37"/>
    <mergeCell ref="B38:I38"/>
    <mergeCell ref="B39:I39"/>
    <mergeCell ref="B40:I40"/>
    <mergeCell ref="B41:I41"/>
    <mergeCell ref="B30:I30"/>
    <mergeCell ref="B19:I19"/>
    <mergeCell ref="B20:I20"/>
    <mergeCell ref="B21:I21"/>
    <mergeCell ref="B22:I22"/>
    <mergeCell ref="B23:I23"/>
    <mergeCell ref="B24:I24"/>
    <mergeCell ref="B25:I25"/>
    <mergeCell ref="B26:I26"/>
    <mergeCell ref="B27:I27"/>
    <mergeCell ref="B28:I28"/>
    <mergeCell ref="B29:I29"/>
    <mergeCell ref="B18:I18"/>
    <mergeCell ref="B7:I7"/>
    <mergeCell ref="B8:I8"/>
    <mergeCell ref="B9:I9"/>
    <mergeCell ref="B10:I10"/>
    <mergeCell ref="B11:I11"/>
    <mergeCell ref="B12:I12"/>
    <mergeCell ref="B13:I13"/>
    <mergeCell ref="B14:I14"/>
    <mergeCell ref="B15:I15"/>
    <mergeCell ref="B16:I16"/>
    <mergeCell ref="B17:I17"/>
  </mergeCells>
  <pageMargins left="0.78740157480314965" right="0.78740157480314965" top="0.98425196850393704" bottom="0.98425196850393704" header="0.51181102362204722" footer="0.51181102362204722"/>
  <pageSetup paperSize="9" scale="50"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C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 x14ac:dyDescent="0.2"/>
  <cols>
    <col min="1" max="1" width="62.85546875" style="2" customWidth="1"/>
    <col min="2" max="12" width="11.28515625" style="2" customWidth="1"/>
    <col min="13" max="19" width="12.7109375" style="2" customWidth="1"/>
    <col min="20" max="16384" width="9.140625" style="2"/>
  </cols>
  <sheetData>
    <row r="1" spans="1:133" ht="20.25" x14ac:dyDescent="0.3">
      <c r="A1" s="1" t="s">
        <v>14</v>
      </c>
    </row>
    <row r="3" spans="1:133" ht="33" x14ac:dyDescent="0.2">
      <c r="A3" s="3" t="s">
        <v>129</v>
      </c>
    </row>
    <row r="4" spans="1:133" ht="15" x14ac:dyDescent="0.2">
      <c r="A4" s="110" t="s">
        <v>147</v>
      </c>
    </row>
    <row r="6" spans="1:133" ht="12.75" customHeight="1" x14ac:dyDescent="0.2">
      <c r="A6" s="2" t="s">
        <v>50</v>
      </c>
    </row>
    <row r="7" spans="1:133" ht="12.75" customHeight="1" x14ac:dyDescent="0.2">
      <c r="A7" s="2" t="s">
        <v>104</v>
      </c>
    </row>
    <row r="8" spans="1:133" ht="12.75" customHeight="1" x14ac:dyDescent="0.2">
      <c r="A8" s="2" t="s">
        <v>152</v>
      </c>
    </row>
    <row r="9" spans="1:133" ht="12.75" customHeight="1" x14ac:dyDescent="0.2">
      <c r="A9" s="4" t="s">
        <v>153</v>
      </c>
    </row>
    <row r="10" spans="1:133" ht="37.5" customHeight="1" x14ac:dyDescent="0.2">
      <c r="A10" s="5" t="s">
        <v>75</v>
      </c>
    </row>
    <row r="11" spans="1:133" x14ac:dyDescent="0.2">
      <c r="A11" s="11"/>
    </row>
    <row r="12" spans="1:133" ht="13.5" customHeight="1" x14ac:dyDescent="0.2">
      <c r="A12" s="6" t="s">
        <v>15</v>
      </c>
      <c r="B12" s="7">
        <v>2007</v>
      </c>
      <c r="C12" s="7">
        <v>2008</v>
      </c>
      <c r="D12" s="7">
        <v>2009</v>
      </c>
      <c r="E12" s="7">
        <v>2010</v>
      </c>
      <c r="F12" s="7">
        <v>2011</v>
      </c>
      <c r="G12" s="7">
        <v>2012</v>
      </c>
      <c r="H12" s="7">
        <v>2013</v>
      </c>
      <c r="I12" s="7">
        <v>2014</v>
      </c>
      <c r="J12" s="7">
        <v>2015</v>
      </c>
      <c r="K12" s="7">
        <v>2016</v>
      </c>
      <c r="L12" s="7">
        <v>2017</v>
      </c>
      <c r="M12" s="7">
        <v>2018</v>
      </c>
      <c r="N12" s="7">
        <v>2019</v>
      </c>
      <c r="O12" s="7">
        <v>2020</v>
      </c>
      <c r="P12" s="7">
        <v>2021</v>
      </c>
      <c r="Q12" s="7">
        <v>2022</v>
      </c>
      <c r="R12" s="7">
        <v>2023</v>
      </c>
      <c r="S12" s="7">
        <v>2024</v>
      </c>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row>
    <row r="13" spans="1:133" ht="15" customHeight="1" x14ac:dyDescent="0.2">
      <c r="A13" s="9" t="s">
        <v>106</v>
      </c>
      <c r="B13" s="10"/>
      <c r="C13" s="10"/>
      <c r="D13" s="10"/>
      <c r="E13" s="10"/>
      <c r="F13" s="10"/>
      <c r="G13" s="10"/>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row>
    <row r="14" spans="1:133" ht="12.75" customHeight="1" x14ac:dyDescent="0.2">
      <c r="A14" s="11" t="s">
        <v>12</v>
      </c>
      <c r="B14" s="12">
        <v>2090001.8910081701</v>
      </c>
      <c r="C14" s="12">
        <v>1849585.3746835401</v>
      </c>
      <c r="D14" s="12">
        <v>1729443.64524422</v>
      </c>
      <c r="E14" s="12">
        <v>1882919.9005847999</v>
      </c>
      <c r="F14" s="12">
        <v>2690834.9590443699</v>
      </c>
      <c r="G14" s="12">
        <v>2807103.8498293501</v>
      </c>
      <c r="H14" s="12">
        <v>2603650.1163636399</v>
      </c>
      <c r="I14" s="12">
        <v>3220605.7070707101</v>
      </c>
      <c r="J14" s="12">
        <v>3839804.64028777</v>
      </c>
      <c r="K14" s="12">
        <v>4474124.1074074097</v>
      </c>
      <c r="L14" s="12">
        <v>4984402.7355932202</v>
      </c>
      <c r="M14" s="12">
        <v>5159318.6190476203</v>
      </c>
      <c r="N14" s="12">
        <v>6772889.5992907798</v>
      </c>
      <c r="O14" s="12">
        <v>6959294.4486691998</v>
      </c>
      <c r="P14" s="12">
        <v>6468176.3981481502</v>
      </c>
      <c r="Q14" s="12">
        <v>8287937.5579399103</v>
      </c>
      <c r="R14" s="12">
        <v>8897835.8907562997</v>
      </c>
      <c r="S14" s="12">
        <v>9124250.3105263207</v>
      </c>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row>
    <row r="15" spans="1:133" x14ac:dyDescent="0.2">
      <c r="A15" s="11"/>
      <c r="B15" s="8"/>
      <c r="C15" s="8"/>
      <c r="D15" s="8"/>
      <c r="E15" s="8"/>
      <c r="F15" s="8"/>
      <c r="G15" s="8"/>
      <c r="H15" s="8"/>
      <c r="I15" s="8"/>
      <c r="J15" s="8"/>
      <c r="K15" s="8"/>
      <c r="L15" s="8"/>
      <c r="M15" s="8"/>
      <c r="N15" s="8"/>
      <c r="O15" s="8"/>
      <c r="P15" s="8"/>
      <c r="Q15" s="8"/>
      <c r="R15" s="8" t="s">
        <v>76</v>
      </c>
      <c r="S15" s="8" t="s">
        <v>76</v>
      </c>
    </row>
    <row r="16" spans="1:133" ht="12.75" customHeight="1" x14ac:dyDescent="0.2">
      <c r="A16" s="11" t="s">
        <v>13</v>
      </c>
      <c r="B16" s="8"/>
      <c r="C16" s="8"/>
      <c r="D16" s="8"/>
      <c r="E16" s="8"/>
      <c r="F16" s="8"/>
      <c r="G16" s="8"/>
      <c r="H16" s="8"/>
      <c r="I16" s="8"/>
      <c r="J16" s="8"/>
      <c r="K16" s="8"/>
      <c r="L16" s="8"/>
      <c r="M16" s="8"/>
      <c r="N16" s="8"/>
      <c r="O16" s="8"/>
      <c r="P16" s="8"/>
      <c r="Q16" s="8"/>
      <c r="R16" s="8" t="s">
        <v>76</v>
      </c>
      <c r="S16" s="8" t="s">
        <v>76</v>
      </c>
    </row>
    <row r="17" spans="1:19" ht="12.75" customHeight="1" x14ac:dyDescent="0.2">
      <c r="A17" s="2" t="s">
        <v>1</v>
      </c>
      <c r="B17" s="13">
        <v>53496.092643051801</v>
      </c>
      <c r="C17" s="13">
        <v>48933.139240506302</v>
      </c>
      <c r="D17" s="13">
        <v>46925.9228791774</v>
      </c>
      <c r="E17" s="13">
        <v>55305.3362573099</v>
      </c>
      <c r="F17" s="13">
        <v>74896.119453924897</v>
      </c>
      <c r="G17" s="13">
        <v>72347.931740614295</v>
      </c>
      <c r="H17" s="13">
        <v>67784.221818181803</v>
      </c>
      <c r="I17" s="13">
        <v>99539.835016835001</v>
      </c>
      <c r="J17" s="13">
        <v>116227.241007194</v>
      </c>
      <c r="K17" s="13">
        <v>110919.059259259</v>
      </c>
      <c r="L17" s="13">
        <v>98415.657627118693</v>
      </c>
      <c r="M17" s="13">
        <v>107921.00680272101</v>
      </c>
      <c r="N17" s="13">
        <v>129689.812056738</v>
      </c>
      <c r="O17" s="13">
        <v>127280.809885932</v>
      </c>
      <c r="P17" s="13">
        <v>130015.43518518499</v>
      </c>
      <c r="Q17" s="13">
        <v>169424.70815450599</v>
      </c>
      <c r="R17" s="13">
        <v>168754.29411764699</v>
      </c>
      <c r="S17" s="13">
        <v>167057.9</v>
      </c>
    </row>
    <row r="18" spans="1:19" ht="12.75" customHeight="1" x14ac:dyDescent="0.2">
      <c r="A18" s="2" t="s">
        <v>127</v>
      </c>
      <c r="B18" s="13"/>
      <c r="C18" s="13"/>
      <c r="D18" s="13"/>
      <c r="E18" s="13"/>
      <c r="F18" s="13"/>
      <c r="G18" s="13"/>
      <c r="H18" s="13"/>
      <c r="I18" s="13"/>
      <c r="J18" s="13"/>
      <c r="K18" s="13"/>
      <c r="L18" s="13"/>
      <c r="M18" s="13"/>
      <c r="N18" s="13">
        <v>48999.021276595697</v>
      </c>
      <c r="O18" s="13">
        <v>50803.026615969597</v>
      </c>
      <c r="P18" s="13">
        <v>54732.453703703701</v>
      </c>
      <c r="Q18" s="13">
        <v>64940.038626609399</v>
      </c>
      <c r="R18" s="13">
        <v>68821.021008403404</v>
      </c>
      <c r="S18" s="13">
        <v>59641.226315789499</v>
      </c>
    </row>
    <row r="19" spans="1:19" ht="12.75" customHeight="1" x14ac:dyDescent="0.2">
      <c r="A19" s="2" t="s">
        <v>9</v>
      </c>
      <c r="B19" s="13">
        <v>1026.6566757493199</v>
      </c>
      <c r="C19" s="13">
        <v>2147.52658227848</v>
      </c>
      <c r="D19" s="13"/>
      <c r="E19" s="13"/>
      <c r="F19" s="13"/>
      <c r="G19" s="13"/>
      <c r="H19" s="13"/>
      <c r="I19" s="13"/>
      <c r="J19" s="13"/>
      <c r="K19" s="13"/>
      <c r="L19" s="13"/>
      <c r="M19" s="13"/>
      <c r="N19" s="13"/>
      <c r="O19" s="13"/>
      <c r="P19" s="13"/>
      <c r="Q19" s="13"/>
      <c r="R19" s="13"/>
      <c r="S19" s="13"/>
    </row>
    <row r="20" spans="1:19" ht="12.75" customHeight="1" x14ac:dyDescent="0.2">
      <c r="A20" s="2" t="s">
        <v>10</v>
      </c>
      <c r="B20" s="13">
        <v>4132.8392370572201</v>
      </c>
      <c r="C20" s="13">
        <v>3627.0582278481002</v>
      </c>
      <c r="D20" s="13">
        <v>3347.27506426735</v>
      </c>
      <c r="E20" s="13">
        <v>3718.99707602339</v>
      </c>
      <c r="F20" s="13">
        <v>5159.2252559727003</v>
      </c>
      <c r="G20" s="13">
        <v>5361.2252559727003</v>
      </c>
      <c r="H20" s="13"/>
      <c r="I20" s="13"/>
      <c r="J20" s="13"/>
      <c r="K20" s="13"/>
      <c r="L20" s="13"/>
      <c r="M20" s="13"/>
      <c r="N20" s="13"/>
      <c r="O20" s="13"/>
      <c r="P20" s="13">
        <v>4566.74074074074</v>
      </c>
      <c r="Q20" s="13">
        <v>5919.2060085836902</v>
      </c>
      <c r="R20" s="13">
        <v>6287.8991596638698</v>
      </c>
      <c r="S20" s="13">
        <v>8767.9263157894693</v>
      </c>
    </row>
    <row r="21" spans="1:19" ht="12.75" customHeight="1" x14ac:dyDescent="0.2">
      <c r="A21" s="4" t="s">
        <v>114</v>
      </c>
      <c r="B21" s="13"/>
      <c r="C21" s="13"/>
      <c r="D21" s="13"/>
      <c r="E21" s="13"/>
      <c r="F21" s="13"/>
      <c r="G21" s="13"/>
      <c r="H21" s="13"/>
      <c r="I21" s="13">
        <v>36191.5454545455</v>
      </c>
      <c r="J21" s="13">
        <v>44913.1294964029</v>
      </c>
      <c r="K21" s="13">
        <v>57130.233333333301</v>
      </c>
      <c r="L21" s="13">
        <v>58440.854237288098</v>
      </c>
      <c r="M21" s="13">
        <v>63404.469387755104</v>
      </c>
      <c r="N21" s="13">
        <v>74461.726950354598</v>
      </c>
      <c r="O21" s="13">
        <v>78049.2129277567</v>
      </c>
      <c r="P21" s="13">
        <v>83578.050925925898</v>
      </c>
      <c r="Q21" s="13">
        <v>108960.321888412</v>
      </c>
      <c r="R21" s="13">
        <v>115554.768907563</v>
      </c>
      <c r="S21" s="13">
        <v>117341.605263158</v>
      </c>
    </row>
    <row r="22" spans="1:19" ht="12.75" customHeight="1" x14ac:dyDescent="0.2">
      <c r="A22" s="4" t="s">
        <v>148</v>
      </c>
      <c r="P22" s="13">
        <v>8163.9166666666697</v>
      </c>
      <c r="Q22" s="13">
        <v>33921.763948497901</v>
      </c>
      <c r="R22" s="13">
        <v>35953.3067226891</v>
      </c>
      <c r="S22" s="13">
        <v>36503.494736842098</v>
      </c>
    </row>
    <row r="23" spans="1:19" ht="12.75" customHeight="1" x14ac:dyDescent="0.2">
      <c r="A23" s="2" t="s">
        <v>16</v>
      </c>
      <c r="B23" s="15">
        <v>962010.88010899199</v>
      </c>
      <c r="C23" s="15">
        <v>875163.07594936702</v>
      </c>
      <c r="D23" s="15">
        <v>835589.02056555299</v>
      </c>
      <c r="E23" s="15">
        <v>828318.07309941505</v>
      </c>
      <c r="F23" s="15">
        <v>1214316.33788396</v>
      </c>
      <c r="G23" s="15">
        <v>1263363.2081911301</v>
      </c>
      <c r="H23" s="15">
        <v>1183338.94545455</v>
      </c>
      <c r="I23" s="15">
        <v>1388050.95286195</v>
      </c>
      <c r="J23" s="15">
        <v>1750632.2661870499</v>
      </c>
      <c r="K23" s="15">
        <v>1899404.47777778</v>
      </c>
      <c r="L23" s="15">
        <v>2011339.48135593</v>
      </c>
      <c r="M23" s="15">
        <v>2079386.31632653</v>
      </c>
      <c r="N23" s="15">
        <v>2463878.7269503502</v>
      </c>
      <c r="O23" s="15">
        <v>2661073.62357414</v>
      </c>
      <c r="P23" s="15">
        <v>2480798.84259259</v>
      </c>
      <c r="Q23" s="15">
        <v>3150070.8969957102</v>
      </c>
      <c r="R23" s="15">
        <v>3564118.7142857099</v>
      </c>
      <c r="S23" s="15">
        <v>3359063.5947368401</v>
      </c>
    </row>
    <row r="24" spans="1:19" ht="12.75" customHeight="1" x14ac:dyDescent="0.2">
      <c r="A24" s="2" t="s">
        <v>77</v>
      </c>
      <c r="B24" s="15">
        <v>23699.855585831101</v>
      </c>
      <c r="C24" s="15">
        <v>20016.797468354402</v>
      </c>
      <c r="D24" s="15">
        <v>24377.0616966581</v>
      </c>
      <c r="E24" s="15">
        <v>22025.081871344999</v>
      </c>
      <c r="F24" s="15">
        <v>25048.1262798635</v>
      </c>
      <c r="G24" s="15">
        <v>27417.4641638225</v>
      </c>
      <c r="H24" s="15">
        <v>26914.2545454545</v>
      </c>
      <c r="I24" s="15">
        <v>23714.420875420899</v>
      </c>
      <c r="J24" s="15">
        <v>30190.3741007194</v>
      </c>
      <c r="K24" s="15">
        <v>36745.314814814803</v>
      </c>
      <c r="L24" s="15">
        <v>38411.372881355899</v>
      </c>
      <c r="M24" s="15">
        <v>45976.374149659903</v>
      </c>
      <c r="N24" s="15">
        <v>50449.453900709203</v>
      </c>
      <c r="O24" s="15">
        <v>65807.904942965804</v>
      </c>
      <c r="P24" s="15">
        <v>63072.444444444402</v>
      </c>
      <c r="Q24" s="15">
        <v>71288.094420600901</v>
      </c>
      <c r="R24" s="15">
        <v>66925.781512604997</v>
      </c>
      <c r="S24" s="15">
        <v>91745.789473684199</v>
      </c>
    </row>
    <row r="25" spans="1:19" ht="12.75" customHeight="1" x14ac:dyDescent="0.2">
      <c r="A25" s="2" t="s">
        <v>3</v>
      </c>
      <c r="B25" s="13">
        <v>2391.7629427792899</v>
      </c>
      <c r="C25" s="13">
        <v>3869.03037974684</v>
      </c>
      <c r="D25" s="13">
        <v>3019.37789203085</v>
      </c>
      <c r="E25" s="13">
        <v>1836.8567251462</v>
      </c>
      <c r="F25" s="13">
        <v>4174.7849829351499</v>
      </c>
      <c r="G25" s="13">
        <v>9668.6552901023897</v>
      </c>
      <c r="H25" s="13">
        <v>7393.68</v>
      </c>
      <c r="I25" s="13">
        <v>13110.67003367</v>
      </c>
      <c r="J25" s="13">
        <v>6653.6546762589896</v>
      </c>
      <c r="K25" s="13">
        <v>10681.0296296296</v>
      </c>
      <c r="L25" s="13">
        <v>17004.7898305085</v>
      </c>
      <c r="M25" s="13">
        <v>15548.302721088399</v>
      </c>
      <c r="N25" s="13">
        <v>16667.0212765957</v>
      </c>
      <c r="O25" s="13">
        <v>13645.380228136901</v>
      </c>
      <c r="P25" s="13">
        <v>16479.462962963</v>
      </c>
      <c r="Q25" s="13">
        <v>14923.369098712399</v>
      </c>
      <c r="R25" s="13">
        <v>23566.067226890798</v>
      </c>
      <c r="S25" s="13">
        <v>22154.789473684199</v>
      </c>
    </row>
    <row r="26" spans="1:19" ht="12.75" customHeight="1" x14ac:dyDescent="0.2">
      <c r="A26" s="2" t="s">
        <v>43</v>
      </c>
      <c r="B26" s="13">
        <v>5177.00544959128</v>
      </c>
      <c r="C26" s="13">
        <v>4526.5113924050602</v>
      </c>
      <c r="D26" s="13">
        <v>4195.5784061696704</v>
      </c>
      <c r="E26" s="13">
        <v>4653.9356725146199</v>
      </c>
      <c r="F26" s="13">
        <v>6459.7576791808897</v>
      </c>
      <c r="G26" s="13">
        <v>6710.4778156996599</v>
      </c>
      <c r="H26" s="13">
        <v>6270.1090909090899</v>
      </c>
      <c r="I26" s="13">
        <v>7542.4747474747501</v>
      </c>
      <c r="J26" s="13">
        <v>9357.4028776978394</v>
      </c>
      <c r="K26" s="13">
        <v>10603.737037037001</v>
      </c>
      <c r="L26" s="13">
        <v>10845.0779661017</v>
      </c>
      <c r="M26" s="13">
        <v>11789.853741496599</v>
      </c>
      <c r="N26" s="13">
        <v>13790.351063829799</v>
      </c>
      <c r="O26" s="13">
        <v>16510.399239543702</v>
      </c>
      <c r="P26" s="13">
        <v>21366.837962963</v>
      </c>
      <c r="Q26" s="13">
        <v>28257.8712446352</v>
      </c>
      <c r="R26" s="13">
        <v>34269.420168067198</v>
      </c>
      <c r="S26" s="13">
        <v>34763.794736842101</v>
      </c>
    </row>
    <row r="27" spans="1:19" ht="12.75" customHeight="1" x14ac:dyDescent="0.2">
      <c r="A27" s="2" t="s">
        <v>44</v>
      </c>
      <c r="B27" s="15">
        <v>132349.523160763</v>
      </c>
      <c r="C27" s="15">
        <v>146539.30632911401</v>
      </c>
      <c r="D27" s="15">
        <v>120469.71722365</v>
      </c>
      <c r="E27" s="15">
        <v>111246.257309942</v>
      </c>
      <c r="F27" s="15">
        <v>175133.12627986301</v>
      </c>
      <c r="G27" s="15">
        <v>186670.931740614</v>
      </c>
      <c r="H27" s="15">
        <v>200632.181818182</v>
      </c>
      <c r="I27" s="15">
        <v>203855.235690236</v>
      </c>
      <c r="J27" s="15">
        <v>185592.23381295</v>
      </c>
      <c r="K27" s="15">
        <v>213783.351851852</v>
      </c>
      <c r="L27" s="15">
        <v>248617.97966101699</v>
      </c>
      <c r="M27" s="15">
        <v>353686.28231292497</v>
      </c>
      <c r="N27" s="15">
        <v>379622.86524822703</v>
      </c>
      <c r="O27" s="15">
        <v>402951.44106463902</v>
      </c>
      <c r="P27" s="15">
        <v>690759.52777777798</v>
      </c>
      <c r="Q27" s="15">
        <v>524932.06437768205</v>
      </c>
      <c r="R27" s="15">
        <v>474417.033613445</v>
      </c>
      <c r="S27" s="15">
        <v>657561.42105263204</v>
      </c>
    </row>
    <row r="28" spans="1:19" ht="12.75" customHeight="1" x14ac:dyDescent="0.2">
      <c r="A28" s="2" t="s">
        <v>45</v>
      </c>
      <c r="B28" s="13">
        <v>1098.79019073569</v>
      </c>
      <c r="C28" s="13">
        <v>10335.655696202501</v>
      </c>
      <c r="D28" s="13">
        <v>8618.8714652956296</v>
      </c>
      <c r="E28" s="13">
        <v>31976.596491228102</v>
      </c>
      <c r="F28" s="13">
        <v>21342.075085324199</v>
      </c>
      <c r="G28" s="13">
        <v>29416.569965870302</v>
      </c>
      <c r="H28" s="13">
        <v>33685.458181818198</v>
      </c>
      <c r="I28" s="13">
        <v>50311.919191919202</v>
      </c>
      <c r="J28" s="13">
        <v>60974.989208633102</v>
      </c>
      <c r="K28" s="13">
        <v>103263.75925925899</v>
      </c>
      <c r="L28" s="13">
        <v>90130.220338983097</v>
      </c>
      <c r="M28" s="13">
        <v>256203.370748299</v>
      </c>
      <c r="N28" s="13">
        <v>192752.70567375899</v>
      </c>
      <c r="O28" s="13">
        <v>165801.54372623601</v>
      </c>
      <c r="P28" s="13">
        <v>530669.08333333302</v>
      </c>
      <c r="Q28" s="13">
        <v>619228.54506437795</v>
      </c>
      <c r="R28" s="13">
        <v>413242.25630252098</v>
      </c>
      <c r="S28" s="13">
        <v>940123</v>
      </c>
    </row>
    <row r="29" spans="1:19" ht="12.75" customHeight="1" x14ac:dyDescent="0.2">
      <c r="A29" s="2" t="s">
        <v>0</v>
      </c>
      <c r="B29" s="13">
        <v>91744.923705722103</v>
      </c>
      <c r="C29" s="13">
        <v>104675.640506329</v>
      </c>
      <c r="D29" s="13">
        <v>89995.732647814904</v>
      </c>
      <c r="E29" s="13">
        <v>110818.67251462</v>
      </c>
      <c r="F29" s="13">
        <v>151159.228668942</v>
      </c>
      <c r="G29" s="13">
        <v>156172.791808874</v>
      </c>
      <c r="H29" s="13">
        <v>146012.909090909</v>
      </c>
      <c r="I29" s="13">
        <v>186554.79124579101</v>
      </c>
      <c r="J29" s="13">
        <v>171051.59712230199</v>
      </c>
      <c r="K29" s="13">
        <v>141787.86666666699</v>
      </c>
      <c r="L29" s="13">
        <v>173269.67457627101</v>
      </c>
      <c r="M29" s="13">
        <v>237550.129251701</v>
      </c>
      <c r="N29" s="13">
        <v>272063.68439716299</v>
      </c>
      <c r="O29" s="13">
        <v>290637.25095056999</v>
      </c>
      <c r="P29" s="13">
        <v>334020.56944444397</v>
      </c>
      <c r="Q29" s="13">
        <v>567466.33905579394</v>
      </c>
      <c r="R29" s="13">
        <v>533931.13025210099</v>
      </c>
      <c r="S29" s="13">
        <v>715815.64736842096</v>
      </c>
    </row>
    <row r="30" spans="1:19" ht="12.75" customHeight="1" x14ac:dyDescent="0.2">
      <c r="A30" s="2" t="s">
        <v>2</v>
      </c>
      <c r="B30" s="13">
        <v>17446.250681198901</v>
      </c>
      <c r="C30" s="13">
        <v>12055.0632911392</v>
      </c>
      <c r="D30" s="13">
        <v>14135.177377892</v>
      </c>
      <c r="E30" s="13">
        <v>30508.184210526299</v>
      </c>
      <c r="F30" s="13">
        <v>7616.1604095563098</v>
      </c>
      <c r="G30" s="13">
        <v>37760.573378839603</v>
      </c>
      <c r="H30" s="13">
        <v>13895.836363636399</v>
      </c>
      <c r="I30" s="13">
        <v>33439.555555555598</v>
      </c>
      <c r="J30" s="13">
        <v>25072.7446043165</v>
      </c>
      <c r="K30" s="13">
        <v>26125.4962962963</v>
      </c>
      <c r="L30" s="13">
        <v>34109.020338982999</v>
      </c>
      <c r="M30" s="13">
        <v>89761.697278911597</v>
      </c>
      <c r="N30" s="13">
        <v>135644.358156028</v>
      </c>
      <c r="O30" s="13">
        <v>157449.399239544</v>
      </c>
      <c r="P30" s="13">
        <v>114552.34259259301</v>
      </c>
      <c r="Q30" s="13">
        <v>167091.44635193099</v>
      </c>
      <c r="R30" s="13">
        <v>83445.785714285696</v>
      </c>
      <c r="S30" s="13">
        <v>170304.51052631601</v>
      </c>
    </row>
    <row r="31" spans="1:19" ht="12.75" customHeight="1" x14ac:dyDescent="0.2">
      <c r="A31" s="2" t="s">
        <v>5</v>
      </c>
      <c r="B31" s="13">
        <v>171224.98637602199</v>
      </c>
      <c r="C31" s="13">
        <v>140728.989873418</v>
      </c>
      <c r="D31" s="13">
        <v>149199.544987147</v>
      </c>
      <c r="E31" s="13">
        <v>166535.12573099401</v>
      </c>
      <c r="F31" s="13">
        <v>314602.87372013699</v>
      </c>
      <c r="G31" s="13">
        <v>218160.798634812</v>
      </c>
      <c r="H31" s="13">
        <v>234919.189090909</v>
      </c>
      <c r="I31" s="13">
        <v>276356.48484848498</v>
      </c>
      <c r="J31" s="13">
        <v>308832.59712230199</v>
      </c>
      <c r="K31" s="13">
        <v>355138.340740741</v>
      </c>
      <c r="L31" s="13">
        <v>347895.857627119</v>
      </c>
      <c r="M31" s="13">
        <v>461640.42176870699</v>
      </c>
      <c r="N31" s="13">
        <v>440752.92198581598</v>
      </c>
      <c r="O31" s="13">
        <v>537168.23574144498</v>
      </c>
      <c r="P31" s="13">
        <v>536010.75462963001</v>
      </c>
      <c r="Q31" s="13">
        <v>475231.051502146</v>
      </c>
      <c r="R31" s="13">
        <v>685817.63865546195</v>
      </c>
      <c r="S31" s="13">
        <v>616156.47368421103</v>
      </c>
    </row>
    <row r="32" spans="1:19" ht="12.75" customHeight="1" x14ac:dyDescent="0.2">
      <c r="A32" s="2" t="s">
        <v>6</v>
      </c>
      <c r="B32" s="13">
        <v>118954.114441417</v>
      </c>
      <c r="C32" s="13">
        <v>88038.875949367095</v>
      </c>
      <c r="D32" s="13">
        <v>79260.8149100257</v>
      </c>
      <c r="E32" s="13">
        <v>111413.51754386</v>
      </c>
      <c r="F32" s="13">
        <v>175003.798634812</v>
      </c>
      <c r="G32" s="13">
        <v>141583.013651877</v>
      </c>
      <c r="H32" s="13">
        <v>140790.567272727</v>
      </c>
      <c r="I32" s="13">
        <v>139069.27609427599</v>
      </c>
      <c r="J32" s="13">
        <v>175124.161870504</v>
      </c>
      <c r="K32" s="13">
        <v>148820.83333333299</v>
      </c>
      <c r="L32" s="13">
        <v>240809.87796610201</v>
      </c>
      <c r="M32" s="13">
        <v>194435.16326530601</v>
      </c>
      <c r="N32" s="13">
        <v>192774.09219858199</v>
      </c>
      <c r="O32" s="13">
        <v>210517.870722433</v>
      </c>
      <c r="P32" s="13">
        <v>257760.27777777801</v>
      </c>
      <c r="Q32" s="13">
        <v>319452.08154506399</v>
      </c>
      <c r="R32" s="13">
        <v>365333.731092437</v>
      </c>
      <c r="S32" s="13">
        <v>370998.62631578901</v>
      </c>
    </row>
    <row r="33" spans="1:19" ht="12.75" customHeight="1" x14ac:dyDescent="0.2">
      <c r="A33" s="2" t="s">
        <v>4</v>
      </c>
      <c r="B33" s="13">
        <v>38479.512261580399</v>
      </c>
      <c r="C33" s="13">
        <v>38378.253164556998</v>
      </c>
      <c r="D33" s="13">
        <v>41664.1388174807</v>
      </c>
      <c r="E33" s="13">
        <v>51306.046783625701</v>
      </c>
      <c r="F33" s="13">
        <v>69796.286689419794</v>
      </c>
      <c r="G33" s="13">
        <v>73170.215017064897</v>
      </c>
      <c r="H33" s="13">
        <v>65038.509090909101</v>
      </c>
      <c r="I33" s="13">
        <v>78758.569023568998</v>
      </c>
      <c r="J33" s="13">
        <v>89556.241007194199</v>
      </c>
      <c r="K33" s="13">
        <v>87081.740740740701</v>
      </c>
      <c r="L33" s="13">
        <v>81214.176271186399</v>
      </c>
      <c r="M33" s="13">
        <v>88910.860544217707</v>
      </c>
      <c r="N33" s="13">
        <v>113301.563829787</v>
      </c>
      <c r="O33" s="13">
        <v>98195.509505703405</v>
      </c>
      <c r="P33" s="13">
        <v>131883.726851852</v>
      </c>
      <c r="Q33" s="13">
        <v>118347.95278969999</v>
      </c>
      <c r="R33" s="13">
        <v>158132.42016806701</v>
      </c>
      <c r="S33" s="13">
        <v>137853.41578947401</v>
      </c>
    </row>
    <row r="34" spans="1:19" ht="12.75" customHeight="1" x14ac:dyDescent="0.2">
      <c r="A34" s="2" t="s">
        <v>83</v>
      </c>
      <c r="B34" s="13">
        <v>25834.912806539502</v>
      </c>
      <c r="C34" s="13">
        <v>18240.759493670899</v>
      </c>
      <c r="D34" s="13">
        <v>23854.9845758355</v>
      </c>
      <c r="E34" s="13">
        <v>19636.315789473701</v>
      </c>
      <c r="F34" s="13">
        <v>20591.819112628</v>
      </c>
      <c r="G34" s="13">
        <v>24603.819112628</v>
      </c>
      <c r="H34" s="13">
        <v>22242.403636363601</v>
      </c>
      <c r="I34" s="13">
        <v>25799.407407407401</v>
      </c>
      <c r="J34" s="13">
        <v>26770.946043165499</v>
      </c>
      <c r="K34" s="13">
        <v>19053.077777777798</v>
      </c>
      <c r="L34" s="13">
        <v>28835.894915254201</v>
      </c>
      <c r="M34" s="13">
        <v>28213.428571428602</v>
      </c>
      <c r="N34" s="13">
        <v>38335.592198581602</v>
      </c>
      <c r="O34" s="13">
        <v>44013.9391634981</v>
      </c>
      <c r="P34" s="13">
        <v>39108.606481481504</v>
      </c>
      <c r="Q34" s="13">
        <v>68226.1931330472</v>
      </c>
      <c r="R34" s="13">
        <v>61082.558823529398</v>
      </c>
      <c r="S34" s="13">
        <v>83343.194736842095</v>
      </c>
    </row>
    <row r="35" spans="1:19" ht="12.75" customHeight="1" x14ac:dyDescent="0.2">
      <c r="A35" s="2" t="s">
        <v>78</v>
      </c>
      <c r="B35" s="15">
        <v>212310.07356948199</v>
      </c>
      <c r="C35" s="15">
        <v>189413.615189873</v>
      </c>
      <c r="D35" s="15">
        <v>181813.21079691499</v>
      </c>
      <c r="E35" s="15">
        <v>187551.70467836299</v>
      </c>
      <c r="F35" s="15">
        <v>247345.252559727</v>
      </c>
      <c r="G35" s="15">
        <v>278204.232081911</v>
      </c>
      <c r="H35" s="15">
        <v>318648.99272727303</v>
      </c>
      <c r="I35" s="15">
        <v>385616.68686868699</v>
      </c>
      <c r="J35" s="15">
        <v>395373.89568345301</v>
      </c>
      <c r="K35" s="15">
        <v>501439.46666666702</v>
      </c>
      <c r="L35" s="15">
        <v>454039.566101695</v>
      </c>
      <c r="M35" s="15">
        <v>539391.26190476201</v>
      </c>
      <c r="N35" s="15">
        <v>755133.26241134701</v>
      </c>
      <c r="O35" s="15">
        <v>752496.90494296595</v>
      </c>
      <c r="P35" s="15">
        <v>651880.37962963001</v>
      </c>
      <c r="Q35" s="15">
        <v>761611.09442060103</v>
      </c>
      <c r="R35" s="15">
        <v>909735.88655462197</v>
      </c>
      <c r="S35" s="15">
        <v>882904.28947368404</v>
      </c>
    </row>
    <row r="36" spans="1:19" ht="12.75" customHeight="1" x14ac:dyDescent="0.2">
      <c r="A36" s="11" t="s">
        <v>51</v>
      </c>
      <c r="B36" s="16">
        <f t="shared" ref="B36:G36" si="0">SUM(B17:B35)</f>
        <v>1861378.1798365128</v>
      </c>
      <c r="C36" s="16">
        <f t="shared" si="0"/>
        <v>1706689.2987341767</v>
      </c>
      <c r="D36" s="16">
        <f t="shared" si="0"/>
        <v>1626466.4293059129</v>
      </c>
      <c r="E36" s="16">
        <f t="shared" si="0"/>
        <v>1736850.7017543868</v>
      </c>
      <c r="F36" s="16">
        <f t="shared" si="0"/>
        <v>2512644.9726962466</v>
      </c>
      <c r="G36" s="16">
        <f t="shared" si="0"/>
        <v>2530611.9078498329</v>
      </c>
      <c r="H36" s="16">
        <f t="shared" ref="H36:I36" si="1">SUM(H17:H35)</f>
        <v>2467567.258181823</v>
      </c>
      <c r="I36" s="16">
        <f t="shared" si="1"/>
        <v>2947911.8249158221</v>
      </c>
      <c r="J36" s="16">
        <f t="shared" ref="J36:K36" si="2">SUM(J17:J35)</f>
        <v>3396323.4748201431</v>
      </c>
      <c r="K36" s="16">
        <f t="shared" si="2"/>
        <v>3721977.7851851871</v>
      </c>
      <c r="L36" s="16">
        <f t="shared" ref="L36:M36" si="3">SUM(L17:L35)</f>
        <v>3933379.501694913</v>
      </c>
      <c r="M36" s="16">
        <f t="shared" si="3"/>
        <v>4573818.9387755096</v>
      </c>
      <c r="N36" s="16">
        <f t="shared" ref="N36:O36" si="4">SUM(N17:N35)</f>
        <v>5318317.159574464</v>
      </c>
      <c r="O36" s="16">
        <f t="shared" si="4"/>
        <v>5672402.4524714779</v>
      </c>
      <c r="P36" s="16">
        <f t="shared" ref="P36:S36" si="5">SUM(P17:P35)</f>
        <v>6149419.4537037015</v>
      </c>
      <c r="Q36" s="16">
        <f t="shared" si="5"/>
        <v>7269293.0386266103</v>
      </c>
      <c r="R36" s="16">
        <f t="shared" si="5"/>
        <v>7769389.7142857108</v>
      </c>
      <c r="S36" s="16">
        <f t="shared" si="5"/>
        <v>8472100.6999999993</v>
      </c>
    </row>
    <row r="37" spans="1:19" ht="11.25" customHeight="1" x14ac:dyDescent="0.2">
      <c r="R37" s="2" t="s">
        <v>76</v>
      </c>
    </row>
    <row r="38" spans="1:19" s="11" customFormat="1" ht="12.75" customHeight="1" x14ac:dyDescent="0.2">
      <c r="A38" s="11" t="s">
        <v>25</v>
      </c>
      <c r="B38" s="17">
        <f t="shared" ref="B38:G38" si="6">B14-B36</f>
        <v>228623.71117165731</v>
      </c>
      <c r="C38" s="17">
        <f t="shared" si="6"/>
        <v>142896.07594936341</v>
      </c>
      <c r="D38" s="17">
        <f t="shared" si="6"/>
        <v>102977.21593830711</v>
      </c>
      <c r="E38" s="17">
        <f t="shared" si="6"/>
        <v>146069.19883041317</v>
      </c>
      <c r="F38" s="17">
        <f t="shared" si="6"/>
        <v>178189.98634812329</v>
      </c>
      <c r="G38" s="17">
        <f t="shared" si="6"/>
        <v>276491.94197951723</v>
      </c>
      <c r="H38" s="17">
        <f t="shared" ref="H38:I38" si="7">H14-H36</f>
        <v>136082.85818181699</v>
      </c>
      <c r="I38" s="17">
        <f t="shared" si="7"/>
        <v>272693.88215488801</v>
      </c>
      <c r="J38" s="17">
        <f t="shared" ref="J38:K38" si="8">J14-J36</f>
        <v>443481.16546762688</v>
      </c>
      <c r="K38" s="17">
        <f t="shared" si="8"/>
        <v>752146.32222222257</v>
      </c>
      <c r="L38" s="17">
        <f t="shared" ref="L38:M38" si="9">L14-L36</f>
        <v>1051023.2338983072</v>
      </c>
      <c r="M38" s="17">
        <f t="shared" si="9"/>
        <v>585499.68027211074</v>
      </c>
      <c r="N38" s="17">
        <f t="shared" ref="N38:O38" si="10">N14-N36</f>
        <v>1454572.4397163158</v>
      </c>
      <c r="O38" s="17">
        <f t="shared" si="10"/>
        <v>1286891.9961977219</v>
      </c>
      <c r="P38" s="17">
        <f t="shared" ref="P38:S38" si="11">P14-P36</f>
        <v>318756.94444444869</v>
      </c>
      <c r="Q38" s="17">
        <f t="shared" si="11"/>
        <v>1018644.5193133</v>
      </c>
      <c r="R38" s="17">
        <f t="shared" si="11"/>
        <v>1128446.1764705889</v>
      </c>
      <c r="S38" s="17">
        <f t="shared" si="11"/>
        <v>652149.61052632146</v>
      </c>
    </row>
    <row r="39" spans="1:19" x14ac:dyDescent="0.2">
      <c r="R39" s="2" t="s">
        <v>76</v>
      </c>
    </row>
    <row r="40" spans="1:19" ht="12.75" customHeight="1" x14ac:dyDescent="0.2">
      <c r="A40" s="2" t="s">
        <v>53</v>
      </c>
      <c r="R40" s="2" t="s">
        <v>76</v>
      </c>
    </row>
    <row r="41" spans="1:19" ht="12.75" customHeight="1" x14ac:dyDescent="0.2">
      <c r="A41" s="2" t="s">
        <v>79</v>
      </c>
      <c r="B41" s="13">
        <v>15551.566757493199</v>
      </c>
      <c r="C41" s="13">
        <v>26639.379746835399</v>
      </c>
      <c r="D41" s="13">
        <v>6500.1362467866302</v>
      </c>
      <c r="E41" s="13">
        <v>6550.6491228070199</v>
      </c>
      <c r="F41" s="13">
        <v>9975.0307167235496</v>
      </c>
      <c r="G41" s="13">
        <v>26995.6006825939</v>
      </c>
      <c r="H41" s="13">
        <v>14251.083636363601</v>
      </c>
      <c r="I41" s="13">
        <v>13128.67003367</v>
      </c>
      <c r="J41" s="13">
        <v>12578.0143884892</v>
      </c>
      <c r="K41" s="13">
        <v>12754.4518518519</v>
      </c>
      <c r="L41" s="13">
        <v>19998.3830508475</v>
      </c>
      <c r="M41" s="13">
        <v>17247.836734693901</v>
      </c>
      <c r="N41" s="13">
        <v>425228.65248226997</v>
      </c>
      <c r="O41" s="13">
        <v>17568.041825095101</v>
      </c>
      <c r="P41" s="13">
        <v>28198.25</v>
      </c>
      <c r="Q41" s="13">
        <v>26277.8669527897</v>
      </c>
      <c r="R41" s="13">
        <v>62261.466386554603</v>
      </c>
      <c r="S41" s="13">
        <v>151283.57894736799</v>
      </c>
    </row>
    <row r="42" spans="1:19" ht="12.75" customHeight="1" x14ac:dyDescent="0.2">
      <c r="A42" s="2" t="s">
        <v>80</v>
      </c>
      <c r="B42" s="13">
        <v>77015.144414168899</v>
      </c>
      <c r="C42" s="13">
        <v>112211.437974684</v>
      </c>
      <c r="D42" s="13">
        <v>100840.416452442</v>
      </c>
      <c r="E42" s="13">
        <v>107803.16374269</v>
      </c>
      <c r="F42" s="13">
        <v>144284.563139932</v>
      </c>
      <c r="G42" s="13">
        <v>121951.767918089</v>
      </c>
      <c r="H42" s="13">
        <v>171114.66909090901</v>
      </c>
      <c r="I42" s="13">
        <v>153995.84848484799</v>
      </c>
      <c r="J42" s="13">
        <v>170312.89928057601</v>
      </c>
      <c r="K42" s="13">
        <v>174653.61111111101</v>
      </c>
      <c r="L42" s="13">
        <v>150196.34915254201</v>
      </c>
      <c r="M42" s="13">
        <v>296398.57823129301</v>
      </c>
      <c r="N42" s="13">
        <v>469363.71631205699</v>
      </c>
      <c r="O42" s="13">
        <v>298311.50190114102</v>
      </c>
      <c r="P42" s="13">
        <v>496915</v>
      </c>
      <c r="Q42" s="13">
        <v>642535.82832618</v>
      </c>
      <c r="R42" s="13">
        <v>839920.336134454</v>
      </c>
      <c r="S42" s="13">
        <v>1381074.2368421101</v>
      </c>
    </row>
    <row r="43" spans="1:19" ht="12.75" customHeight="1" x14ac:dyDescent="0.2">
      <c r="A43" s="11" t="s">
        <v>7</v>
      </c>
      <c r="B43" s="16">
        <f t="shared" ref="B43:G43" si="12">B41-B42</f>
        <v>-61463.577656675698</v>
      </c>
      <c r="C43" s="16">
        <f t="shared" si="12"/>
        <v>-85572.058227848596</v>
      </c>
      <c r="D43" s="16">
        <f t="shared" si="12"/>
        <v>-94340.280205655377</v>
      </c>
      <c r="E43" s="16">
        <f t="shared" si="12"/>
        <v>-101252.51461988298</v>
      </c>
      <c r="F43" s="16">
        <f t="shared" si="12"/>
        <v>-134309.53242320844</v>
      </c>
      <c r="G43" s="16">
        <f t="shared" si="12"/>
        <v>-94956.167235495101</v>
      </c>
      <c r="H43" s="16">
        <f t="shared" ref="H43:I43" si="13">H41-H42</f>
        <v>-156863.58545454542</v>
      </c>
      <c r="I43" s="16">
        <f t="shared" si="13"/>
        <v>-140867.17845117798</v>
      </c>
      <c r="J43" s="16">
        <f t="shared" ref="J43:K43" si="14">J41-J42</f>
        <v>-157734.88489208682</v>
      </c>
      <c r="K43" s="16">
        <f t="shared" si="14"/>
        <v>-161899.15925925912</v>
      </c>
      <c r="L43" s="16">
        <f t="shared" ref="L43:M43" si="15">L41-L42</f>
        <v>-130197.9661016945</v>
      </c>
      <c r="M43" s="16">
        <f t="shared" si="15"/>
        <v>-279150.7414965991</v>
      </c>
      <c r="N43" s="16">
        <f t="shared" ref="N43:O43" si="16">N41-N42</f>
        <v>-44135.063829787017</v>
      </c>
      <c r="O43" s="16">
        <f t="shared" si="16"/>
        <v>-280743.46007604594</v>
      </c>
      <c r="P43" s="16">
        <f t="shared" ref="P43:S43" si="17">P41-P42</f>
        <v>-468716.75</v>
      </c>
      <c r="Q43" s="16">
        <f t="shared" si="17"/>
        <v>-616257.96137339028</v>
      </c>
      <c r="R43" s="16">
        <f t="shared" si="17"/>
        <v>-777658.86974789936</v>
      </c>
      <c r="S43" s="16">
        <f t="shared" si="17"/>
        <v>-1229790.657894742</v>
      </c>
    </row>
    <row r="44" spans="1:19" ht="11.25" customHeight="1" x14ac:dyDescent="0.2">
      <c r="R44" s="2" t="s">
        <v>76</v>
      </c>
    </row>
    <row r="45" spans="1:19" ht="12.75" customHeight="1" x14ac:dyDescent="0.2">
      <c r="A45" s="11" t="s">
        <v>11</v>
      </c>
      <c r="B45" s="17">
        <f t="shared" ref="B45:G45" si="18">B38+B43</f>
        <v>167160.1335149816</v>
      </c>
      <c r="C45" s="17">
        <f t="shared" si="18"/>
        <v>57324.017721514814</v>
      </c>
      <c r="D45" s="17">
        <f t="shared" si="18"/>
        <v>8636.9357326517347</v>
      </c>
      <c r="E45" s="17">
        <f t="shared" si="18"/>
        <v>44816.684210530191</v>
      </c>
      <c r="F45" s="17">
        <f t="shared" si="18"/>
        <v>43880.453924914851</v>
      </c>
      <c r="G45" s="17">
        <f t="shared" si="18"/>
        <v>181535.77474402211</v>
      </c>
      <c r="H45" s="17">
        <f t="shared" ref="H45:I45" si="19">H38+H43</f>
        <v>-20780.727272728429</v>
      </c>
      <c r="I45" s="17">
        <f t="shared" si="19"/>
        <v>131826.70370371002</v>
      </c>
      <c r="J45" s="17">
        <f t="shared" ref="J45:K45" si="20">J38+J43</f>
        <v>285746.28057554003</v>
      </c>
      <c r="K45" s="17">
        <f t="shared" si="20"/>
        <v>590247.16296296346</v>
      </c>
      <c r="L45" s="17">
        <f t="shared" ref="L45:M45" si="21">L38+L43</f>
        <v>920825.26779661269</v>
      </c>
      <c r="M45" s="17">
        <f t="shared" si="21"/>
        <v>306348.93877551163</v>
      </c>
      <c r="N45" s="17">
        <f t="shared" ref="N45:O45" si="22">N38+N43</f>
        <v>1410437.3758865288</v>
      </c>
      <c r="O45" s="17">
        <f t="shared" si="22"/>
        <v>1006148.536121676</v>
      </c>
      <c r="P45" s="17">
        <f t="shared" ref="P45:S45" si="23">P38+P43</f>
        <v>-149959.80555555131</v>
      </c>
      <c r="Q45" s="17">
        <f t="shared" si="23"/>
        <v>402386.55793990975</v>
      </c>
      <c r="R45" s="17">
        <f t="shared" si="23"/>
        <v>350787.30672268954</v>
      </c>
      <c r="S45" s="17">
        <f t="shared" si="23"/>
        <v>-577641.04736842052</v>
      </c>
    </row>
    <row r="46" spans="1:19" x14ac:dyDescent="0.2">
      <c r="A46" s="11"/>
    </row>
    <row r="47" spans="1:19" x14ac:dyDescent="0.2">
      <c r="A47" s="11"/>
    </row>
    <row r="48" spans="1:19" ht="15" customHeight="1" x14ac:dyDescent="0.2">
      <c r="A48" s="18" t="s">
        <v>105</v>
      </c>
    </row>
    <row r="49" spans="1:19" ht="12.75" customHeight="1" x14ac:dyDescent="0.2">
      <c r="A49" s="2" t="s">
        <v>47</v>
      </c>
      <c r="B49" s="13">
        <v>271575.98910081701</v>
      </c>
      <c r="C49" s="13">
        <v>487366.65316455701</v>
      </c>
      <c r="D49" s="13">
        <v>591844.81748072</v>
      </c>
      <c r="E49" s="13">
        <v>1015342.10526316</v>
      </c>
      <c r="F49" s="13">
        <v>1179004.1501706501</v>
      </c>
      <c r="G49" s="13">
        <v>1228919.0614334501</v>
      </c>
      <c r="H49" s="13">
        <v>1679005.6581818201</v>
      </c>
      <c r="I49" s="13">
        <v>1945806.0370370401</v>
      </c>
      <c r="J49" s="13">
        <v>2123149.5827338099</v>
      </c>
      <c r="K49" s="13">
        <v>3522595.7592592598</v>
      </c>
      <c r="L49" s="13">
        <v>3328452.71186441</v>
      </c>
      <c r="M49" s="13">
        <v>5569352.7687074803</v>
      </c>
      <c r="N49" s="13">
        <v>4969707.2375886496</v>
      </c>
      <c r="O49" s="13">
        <v>5226571.6501901103</v>
      </c>
      <c r="P49" s="13">
        <v>12649387.611111101</v>
      </c>
      <c r="Q49" s="13">
        <v>11314322.4420601</v>
      </c>
      <c r="R49" s="13">
        <v>7882094.1890756302</v>
      </c>
      <c r="S49" s="13">
        <v>15625037.526315801</v>
      </c>
    </row>
    <row r="50" spans="1:19" ht="12.75" customHeight="1" x14ac:dyDescent="0.2">
      <c r="A50" s="2" t="s">
        <v>46</v>
      </c>
      <c r="B50" s="13">
        <v>1075290.4414168899</v>
      </c>
      <c r="C50" s="13">
        <v>1202543.5291139199</v>
      </c>
      <c r="D50" s="13">
        <v>1102988.7223650401</v>
      </c>
      <c r="E50" s="13">
        <v>1364926.96491228</v>
      </c>
      <c r="F50" s="13">
        <v>1694451.60409556</v>
      </c>
      <c r="G50" s="13">
        <v>1784471.3890785</v>
      </c>
      <c r="H50" s="13">
        <v>1853358.3018181799</v>
      </c>
      <c r="I50" s="13">
        <v>2428785.8282828298</v>
      </c>
      <c r="J50" s="13">
        <v>2017404.7769784201</v>
      </c>
      <c r="K50" s="13">
        <v>2233012.59259259</v>
      </c>
      <c r="L50" s="13">
        <v>2128356.9762711902</v>
      </c>
      <c r="M50" s="13">
        <v>4521194.7040816303</v>
      </c>
      <c r="N50" s="13">
        <v>4799260.5106383003</v>
      </c>
      <c r="O50" s="13">
        <v>4154236.3231939198</v>
      </c>
      <c r="P50" s="13">
        <v>9534453.1944444403</v>
      </c>
      <c r="Q50" s="13">
        <v>8317182.7081545098</v>
      </c>
      <c r="R50" s="13">
        <v>7800668.9537815098</v>
      </c>
      <c r="S50" s="13">
        <v>10586913.7631579</v>
      </c>
    </row>
    <row r="51" spans="1:19" ht="12.75" customHeight="1" x14ac:dyDescent="0.2">
      <c r="A51" s="2" t="s">
        <v>81</v>
      </c>
      <c r="B51" s="13">
        <v>155030.55040871899</v>
      </c>
      <c r="C51" s="13">
        <v>218995.75443038001</v>
      </c>
      <c r="D51" s="13">
        <v>208457.956298201</v>
      </c>
      <c r="E51" s="13">
        <v>196992.684210526</v>
      </c>
      <c r="F51" s="13">
        <v>299341.122866894</v>
      </c>
      <c r="G51" s="13">
        <v>301176.105802048</v>
      </c>
      <c r="H51" s="13">
        <v>328439.061818182</v>
      </c>
      <c r="I51" s="13">
        <v>320788.65993266</v>
      </c>
      <c r="J51" s="13">
        <v>272462.81294963998</v>
      </c>
      <c r="K51" s="13">
        <v>472727.95185185201</v>
      </c>
      <c r="L51" s="13">
        <v>590653.19322033902</v>
      </c>
      <c r="M51" s="13">
        <v>759659.068027211</v>
      </c>
      <c r="N51" s="13">
        <v>1893320.2517730501</v>
      </c>
      <c r="O51" s="13">
        <v>1253752.4600760499</v>
      </c>
      <c r="P51" s="13">
        <v>1287120.1388888899</v>
      </c>
      <c r="Q51" s="13">
        <v>1287338.9055794</v>
      </c>
      <c r="R51" s="13">
        <v>944546.47058823495</v>
      </c>
      <c r="S51" s="13">
        <v>1075593.2105263199</v>
      </c>
    </row>
    <row r="52" spans="1:19" ht="12.75" customHeight="1" x14ac:dyDescent="0.2">
      <c r="A52" s="11" t="s">
        <v>82</v>
      </c>
      <c r="B52" s="19">
        <v>1501896.9809264301</v>
      </c>
      <c r="C52" s="19">
        <v>1908905.9367088601</v>
      </c>
      <c r="D52" s="19">
        <v>1903291.4961439599</v>
      </c>
      <c r="E52" s="19">
        <v>2577261.7543859598</v>
      </c>
      <c r="F52" s="19">
        <v>3172796.8771331101</v>
      </c>
      <c r="G52" s="19">
        <v>3314566.5563139901</v>
      </c>
      <c r="H52" s="19">
        <v>3860803.0218181801</v>
      </c>
      <c r="I52" s="19">
        <v>4695380.5252525304</v>
      </c>
      <c r="J52" s="19">
        <v>4413017.1726618698</v>
      </c>
      <c r="K52" s="19">
        <v>6228336.3037037002</v>
      </c>
      <c r="L52" s="19">
        <v>6047462.8813559301</v>
      </c>
      <c r="M52" s="19">
        <v>10850206.5408163</v>
      </c>
      <c r="N52" s="19">
        <v>11662288</v>
      </c>
      <c r="O52" s="19">
        <v>10634560.4334601</v>
      </c>
      <c r="P52" s="19">
        <v>23470960.944444399</v>
      </c>
      <c r="Q52" s="19">
        <v>20918844.055794001</v>
      </c>
      <c r="R52" s="19">
        <v>16627309.613445399</v>
      </c>
      <c r="S52" s="19">
        <v>27287544.5</v>
      </c>
    </row>
    <row r="53" spans="1:19" ht="12.75" customHeight="1" x14ac:dyDescent="0.2">
      <c r="A53" s="11" t="s">
        <v>35</v>
      </c>
      <c r="B53" s="12">
        <v>581852.84196185297</v>
      </c>
      <c r="C53" s="12">
        <v>581336.13164557004</v>
      </c>
      <c r="D53" s="12">
        <v>434968.52442159399</v>
      </c>
      <c r="E53" s="12">
        <v>546978.63742690103</v>
      </c>
      <c r="F53" s="12">
        <v>863387.58703071706</v>
      </c>
      <c r="G53" s="12">
        <v>1137160.4368600701</v>
      </c>
      <c r="H53" s="12">
        <v>843943.91636363603</v>
      </c>
      <c r="I53" s="12">
        <v>667826.10101010103</v>
      </c>
      <c r="J53" s="12">
        <v>1015997.81654676</v>
      </c>
      <c r="K53" s="12">
        <v>1218932.41481481</v>
      </c>
      <c r="L53" s="12">
        <v>1647184.8711864401</v>
      </c>
      <c r="M53" s="12">
        <v>1957748.6292516999</v>
      </c>
      <c r="N53" s="12">
        <v>4922726.1702127699</v>
      </c>
      <c r="O53" s="12">
        <v>3061645.0380228101</v>
      </c>
      <c r="P53" s="12">
        <v>2966075.4444444398</v>
      </c>
      <c r="Q53" s="12">
        <v>3477698.5236051502</v>
      </c>
      <c r="R53" s="12">
        <v>2544910.1470588199</v>
      </c>
      <c r="S53" s="12">
        <v>3403000.0526315798</v>
      </c>
    </row>
    <row r="54" spans="1:19" ht="12.75" customHeight="1" x14ac:dyDescent="0.2">
      <c r="A54" s="11" t="s">
        <v>36</v>
      </c>
      <c r="B54" s="19">
        <v>2083749.82288828</v>
      </c>
      <c r="C54" s="19">
        <v>2490242.0683544301</v>
      </c>
      <c r="D54" s="19">
        <v>2338260.0205655498</v>
      </c>
      <c r="E54" s="19">
        <v>3124240.3918128698</v>
      </c>
      <c r="F54" s="19">
        <v>4036184.4641638198</v>
      </c>
      <c r="G54" s="19">
        <v>4451726.9931740602</v>
      </c>
      <c r="H54" s="19">
        <v>4704746.9381818203</v>
      </c>
      <c r="I54" s="19">
        <v>5363206.6262626303</v>
      </c>
      <c r="J54" s="19">
        <v>5429014.9892086303</v>
      </c>
      <c r="K54" s="19">
        <v>7447268.7185185198</v>
      </c>
      <c r="L54" s="19">
        <v>7694647.75254237</v>
      </c>
      <c r="M54" s="19">
        <v>12807955.170068</v>
      </c>
      <c r="N54" s="19">
        <v>16585014.1702128</v>
      </c>
      <c r="O54" s="19">
        <v>13696205.471482901</v>
      </c>
      <c r="P54" s="19">
        <v>26437036.388888899</v>
      </c>
      <c r="Q54" s="19">
        <v>24396542.579399101</v>
      </c>
      <c r="R54" s="19">
        <v>19172219.760504201</v>
      </c>
      <c r="S54" s="19">
        <v>30690544.552631602</v>
      </c>
    </row>
    <row r="55" spans="1:19" ht="11.25" customHeight="1" x14ac:dyDescent="0.2"/>
    <row r="56" spans="1:19" ht="12.75" customHeight="1" x14ac:dyDescent="0.2">
      <c r="A56" s="2" t="s">
        <v>48</v>
      </c>
      <c r="B56" s="13">
        <v>550632.74386921001</v>
      </c>
      <c r="C56" s="13">
        <v>640410.44810126605</v>
      </c>
      <c r="D56" s="13">
        <v>274987.87403598998</v>
      </c>
      <c r="E56" s="13">
        <v>710849.92397660797</v>
      </c>
      <c r="F56" s="13">
        <v>888763.70989761106</v>
      </c>
      <c r="G56" s="13">
        <v>1297035.3890785</v>
      </c>
      <c r="H56" s="13">
        <v>915176.938181818</v>
      </c>
      <c r="I56" s="13">
        <v>1210397.41077441</v>
      </c>
      <c r="J56" s="13">
        <v>1363646.2625899301</v>
      </c>
      <c r="K56" s="13">
        <v>1582787.74074074</v>
      </c>
      <c r="L56" s="13">
        <v>2419690.1288135601</v>
      </c>
      <c r="M56" s="13">
        <v>2638476.5544217699</v>
      </c>
      <c r="N56" s="13">
        <v>5693321.1134751802</v>
      </c>
      <c r="O56" s="13">
        <v>2432441.5741444901</v>
      </c>
      <c r="P56" s="13">
        <v>6205159.5833333302</v>
      </c>
      <c r="Q56" s="13">
        <v>6178412.4077253202</v>
      </c>
      <c r="R56" s="13">
        <v>3713160.3697478999</v>
      </c>
      <c r="S56" s="13">
        <v>6808608.5789473699</v>
      </c>
    </row>
    <row r="57" spans="1:19" ht="12.75" customHeight="1" x14ac:dyDescent="0.2">
      <c r="A57" s="2" t="s">
        <v>37</v>
      </c>
      <c r="B57" s="13">
        <v>1195605.36239782</v>
      </c>
      <c r="C57" s="13">
        <v>1468680.3164557</v>
      </c>
      <c r="D57" s="13">
        <v>1708878.5912596399</v>
      </c>
      <c r="E57" s="13">
        <v>2029261.5263157899</v>
      </c>
      <c r="F57" s="13">
        <v>2506207.16040956</v>
      </c>
      <c r="G57" s="13">
        <v>2564106.1262798598</v>
      </c>
      <c r="H57" s="13">
        <v>3363031.8654545499</v>
      </c>
      <c r="I57" s="13">
        <v>3536555.4444444398</v>
      </c>
      <c r="J57" s="13">
        <v>3480706.7553956802</v>
      </c>
      <c r="K57" s="13">
        <v>4490764.4740740703</v>
      </c>
      <c r="L57" s="13">
        <v>4548617.2813559296</v>
      </c>
      <c r="M57" s="13">
        <v>8743988.7517006807</v>
      </c>
      <c r="N57" s="13">
        <v>9476331.1170212794</v>
      </c>
      <c r="O57" s="13">
        <v>8487917.2775665391</v>
      </c>
      <c r="P57" s="13">
        <v>18631739.277777798</v>
      </c>
      <c r="Q57" s="13">
        <v>16055463.2360515</v>
      </c>
      <c r="R57" s="13">
        <v>13030688.915966401</v>
      </c>
      <c r="S57" s="13">
        <v>21847943.1315789</v>
      </c>
    </row>
    <row r="58" spans="1:19" ht="12.75" customHeight="1" x14ac:dyDescent="0.2">
      <c r="A58" s="2" t="s">
        <v>38</v>
      </c>
      <c r="B58" s="13">
        <v>337511.716621253</v>
      </c>
      <c r="C58" s="13">
        <v>381151.30379746802</v>
      </c>
      <c r="D58" s="13">
        <v>354393.555269923</v>
      </c>
      <c r="E58" s="13">
        <v>384128.94152046798</v>
      </c>
      <c r="F58" s="13">
        <v>641213.59385665494</v>
      </c>
      <c r="G58" s="13">
        <v>590585.4778157</v>
      </c>
      <c r="H58" s="13">
        <v>426538.13454545499</v>
      </c>
      <c r="I58" s="13">
        <v>616253.77104377095</v>
      </c>
      <c r="J58" s="13">
        <v>584661.97122302197</v>
      </c>
      <c r="K58" s="13">
        <v>1373716.5037036999</v>
      </c>
      <c r="L58" s="13">
        <v>726340.34237288102</v>
      </c>
      <c r="M58" s="13">
        <v>1425489.8639455801</v>
      </c>
      <c r="N58" s="13">
        <v>1415361.93971631</v>
      </c>
      <c r="O58" s="13">
        <v>2775846.6197718601</v>
      </c>
      <c r="P58" s="13">
        <v>1600137.5277777801</v>
      </c>
      <c r="Q58" s="13">
        <v>2162666.93562232</v>
      </c>
      <c r="R58" s="13">
        <v>2428370.4747899198</v>
      </c>
      <c r="S58" s="13">
        <v>2033992.8421052599</v>
      </c>
    </row>
    <row r="59" spans="1:19" ht="12.75" customHeight="1" x14ac:dyDescent="0.2">
      <c r="A59" s="11" t="s">
        <v>39</v>
      </c>
      <c r="B59" s="19">
        <f t="shared" ref="B59:G59" si="24">SUM(B56:B58)</f>
        <v>2083749.8228882828</v>
      </c>
      <c r="C59" s="19">
        <f t="shared" si="24"/>
        <v>2490242.0683544339</v>
      </c>
      <c r="D59" s="19">
        <f t="shared" si="24"/>
        <v>2338260.0205655531</v>
      </c>
      <c r="E59" s="19">
        <f t="shared" si="24"/>
        <v>3124240.3918128656</v>
      </c>
      <c r="F59" s="19">
        <f t="shared" si="24"/>
        <v>4036184.4641638258</v>
      </c>
      <c r="G59" s="19">
        <f t="shared" si="24"/>
        <v>4451726.9931740593</v>
      </c>
      <c r="H59" s="19">
        <f t="shared" ref="H59:I59" si="25">SUM(H56:H58)</f>
        <v>4704746.9381818231</v>
      </c>
      <c r="I59" s="19">
        <f t="shared" si="25"/>
        <v>5363206.626262621</v>
      </c>
      <c r="J59" s="19">
        <f t="shared" ref="J59:K59" si="26">SUM(J56:J58)</f>
        <v>5429014.9892086321</v>
      </c>
      <c r="K59" s="19">
        <f t="shared" si="26"/>
        <v>7447268.7185185105</v>
      </c>
      <c r="L59" s="19">
        <f t="shared" ref="L59:M59" si="27">SUM(L56:L58)</f>
        <v>7694647.7525423709</v>
      </c>
      <c r="M59" s="19">
        <f t="shared" si="27"/>
        <v>12807955.170068029</v>
      </c>
      <c r="N59" s="19">
        <f t="shared" ref="N59:O59" si="28">SUM(N56:N58)</f>
        <v>16585014.170212768</v>
      </c>
      <c r="O59" s="19">
        <f t="shared" si="28"/>
        <v>13696205.47148289</v>
      </c>
      <c r="P59" s="19">
        <f t="shared" ref="P59:Q59" si="29">SUM(P56:P58)</f>
        <v>26437036.388888907</v>
      </c>
      <c r="Q59" s="19">
        <f t="shared" si="29"/>
        <v>24396542.579399139</v>
      </c>
      <c r="R59" s="19">
        <f>SUM(R56:R58)</f>
        <v>19172219.76050422</v>
      </c>
      <c r="S59" s="19">
        <f>SUM(S56:S58)</f>
        <v>30690544.552631527</v>
      </c>
    </row>
    <row r="60" spans="1:19" ht="11.25" customHeight="1" x14ac:dyDescent="0.2">
      <c r="A60" s="11"/>
    </row>
    <row r="61" spans="1:19" ht="11.25" customHeight="1" x14ac:dyDescent="0.2">
      <c r="A61" s="11"/>
    </row>
    <row r="62" spans="1:19" ht="15" customHeight="1" x14ac:dyDescent="0.2">
      <c r="A62" s="9" t="s">
        <v>90</v>
      </c>
    </row>
    <row r="63" spans="1:19" ht="12.75" customHeight="1" x14ac:dyDescent="0.2">
      <c r="A63" s="2" t="s">
        <v>42</v>
      </c>
      <c r="B63" s="25">
        <f t="shared" ref="B63:G63" si="30">(B45+B42)*100/B59</f>
        <v>11.718070722650355</v>
      </c>
      <c r="C63" s="25">
        <f t="shared" si="30"/>
        <v>6.8079909921459478</v>
      </c>
      <c r="D63" s="25">
        <f t="shared" si="30"/>
        <v>4.6820007707532261</v>
      </c>
      <c r="E63" s="25">
        <f t="shared" si="30"/>
        <v>4.8850225595048178</v>
      </c>
      <c r="F63" s="25">
        <f t="shared" si="30"/>
        <v>4.6619528600714961</v>
      </c>
      <c r="G63" s="25">
        <f t="shared" si="30"/>
        <v>6.8172990645530573</v>
      </c>
      <c r="H63" s="25">
        <f t="shared" ref="H63:I63" si="31">(H45+H42)*100/H59</f>
        <v>3.1953672278976608</v>
      </c>
      <c r="I63" s="25">
        <f t="shared" si="31"/>
        <v>5.329322028894774</v>
      </c>
      <c r="J63" s="25">
        <f t="shared" ref="J63:K63" si="32">(J45+J42)*100/J59</f>
        <v>8.4004037705299126</v>
      </c>
      <c r="K63" s="25">
        <f t="shared" si="32"/>
        <v>10.270889946163198</v>
      </c>
      <c r="L63" s="25">
        <f t="shared" ref="L63:M63" si="33">(L45+L42)*100/L59</f>
        <v>13.919046737328307</v>
      </c>
      <c r="M63" s="25">
        <f t="shared" si="33"/>
        <v>4.7060401836462962</v>
      </c>
      <c r="N63" s="25">
        <f t="shared" ref="N63:O63" si="34">(N45+N42)*100/N59</f>
        <v>11.334335158873547</v>
      </c>
      <c r="O63" s="25">
        <f t="shared" si="34"/>
        <v>9.524244074308438</v>
      </c>
      <c r="P63" s="25">
        <f t="shared" ref="P63:Q63" si="35">(P45+P42)*100/P59</f>
        <v>1.3123830876530047</v>
      </c>
      <c r="Q63" s="25">
        <f t="shared" si="35"/>
        <v>4.2830756975721638</v>
      </c>
      <c r="R63" s="25">
        <f t="shared" ref="R63:S63" si="36">(R45+R42)*100/R59</f>
        <v>6.2105883290054074</v>
      </c>
      <c r="S63" s="25">
        <f t="shared" si="36"/>
        <v>2.6178525053404438</v>
      </c>
    </row>
    <row r="64" spans="1:19" s="11" customFormat="1" ht="12.75" customHeight="1" x14ac:dyDescent="0.2">
      <c r="A64" s="2" t="s">
        <v>52</v>
      </c>
      <c r="B64" s="21">
        <f t="shared" ref="B64:G64" si="37">(B38/B14)*100</f>
        <v>10.938923651469731</v>
      </c>
      <c r="C64" s="21">
        <f t="shared" si="37"/>
        <v>7.7258437434288538</v>
      </c>
      <c r="D64" s="21">
        <f t="shared" si="37"/>
        <v>5.9543551026645556</v>
      </c>
      <c r="E64" s="21">
        <f t="shared" si="37"/>
        <v>7.757589623703419</v>
      </c>
      <c r="F64" s="21">
        <f t="shared" si="37"/>
        <v>6.6221076008097555</v>
      </c>
      <c r="G64" s="21">
        <f t="shared" si="37"/>
        <v>9.8497225885079303</v>
      </c>
      <c r="H64" s="21">
        <f t="shared" ref="H64:I64" si="38">(H38/H14)*100</f>
        <v>5.2266184817442243</v>
      </c>
      <c r="I64" s="21">
        <f t="shared" si="38"/>
        <v>8.4671613652115063</v>
      </c>
      <c r="J64" s="21">
        <f t="shared" ref="J64:K64" si="39">(J38/J14)*100</f>
        <v>11.549576267879885</v>
      </c>
      <c r="K64" s="21">
        <f t="shared" si="39"/>
        <v>16.811029470035503</v>
      </c>
      <c r="L64" s="21">
        <f t="shared" ref="L64:M64" si="40">(L38/L14)*100</f>
        <v>21.086242217006955</v>
      </c>
      <c r="M64" s="21">
        <f t="shared" si="40"/>
        <v>11.348391590131927</v>
      </c>
      <c r="N64" s="21">
        <f t="shared" ref="N64:O64" si="41">(N38/N14)*100</f>
        <v>21.47639376653402</v>
      </c>
      <c r="O64" s="21">
        <f t="shared" si="41"/>
        <v>18.491702078273317</v>
      </c>
      <c r="P64" s="21">
        <f t="shared" ref="P64:Q64" si="42">(P38/P14)*100</f>
        <v>4.9280805720714316</v>
      </c>
      <c r="Q64" s="21">
        <f t="shared" si="42"/>
        <v>12.290687667373055</v>
      </c>
      <c r="R64" s="21">
        <f t="shared" ref="R64:S64" si="43">(R38/R14)*100</f>
        <v>12.682254318074113</v>
      </c>
      <c r="S64" s="21">
        <f t="shared" si="43"/>
        <v>7.1474322638207317</v>
      </c>
    </row>
    <row r="65" spans="1:19" s="11" customFormat="1" ht="12.75" customHeight="1" x14ac:dyDescent="0.2">
      <c r="A65" s="21" t="s">
        <v>91</v>
      </c>
      <c r="B65" s="21">
        <f>(B45/B56)*100</f>
        <v>30.357826586986736</v>
      </c>
      <c r="C65" s="21">
        <f t="shared" ref="C65:D65" si="44">(C45/C56)*100</f>
        <v>8.9511371795187138</v>
      </c>
      <c r="D65" s="21">
        <f t="shared" si="44"/>
        <v>3.1408423963892118</v>
      </c>
      <c r="E65" s="21">
        <f t="shared" ref="E65:F65" si="45">(E45/E56)*100</f>
        <v>6.304661884159529</v>
      </c>
      <c r="F65" s="21">
        <f t="shared" si="45"/>
        <v>4.9372463610119777</v>
      </c>
      <c r="G65" s="21">
        <f t="shared" ref="G65:H65" si="46">(G45/G56)*100</f>
        <v>13.996208297215173</v>
      </c>
      <c r="H65" s="21">
        <f t="shared" si="46"/>
        <v>-2.2706786421010019</v>
      </c>
      <c r="I65" s="21">
        <f t="shared" ref="I65:J65" si="47">(I45/I56)*100</f>
        <v>10.891191812725999</v>
      </c>
      <c r="J65" s="21">
        <f t="shared" si="47"/>
        <v>20.954575128071056</v>
      </c>
      <c r="K65" s="21">
        <f t="shared" ref="K65:L65" si="48">(K45/K56)*100</f>
        <v>37.291618311797734</v>
      </c>
      <c r="L65" s="21">
        <f t="shared" si="48"/>
        <v>38.055503753619824</v>
      </c>
      <c r="M65" s="21">
        <f t="shared" ref="M65:N65" si="49">(M45/M56)*100</f>
        <v>11.610826643962691</v>
      </c>
      <c r="N65" s="21">
        <f t="shared" si="49"/>
        <v>24.773543381353445</v>
      </c>
      <c r="O65" s="21">
        <f t="shared" ref="O65:Q65" si="50">(O45/O56)*100</f>
        <v>41.363728807157344</v>
      </c>
      <c r="P65" s="21">
        <f t="shared" si="50"/>
        <v>-2.4166953894035852</v>
      </c>
      <c r="Q65" s="21">
        <f t="shared" si="50"/>
        <v>6.5127824331826165</v>
      </c>
      <c r="R65" s="21">
        <f>(R45/R56)*100</f>
        <v>9.4471359109788668</v>
      </c>
      <c r="S65" s="21">
        <f>(S45/S56)*100</f>
        <v>-8.4839808408802</v>
      </c>
    </row>
    <row r="66" spans="1:19" s="11" customFormat="1" ht="12.75" customHeight="1" x14ac:dyDescent="0.2">
      <c r="A66" s="21" t="s">
        <v>92</v>
      </c>
      <c r="B66" s="21">
        <f>IF(B56&gt;0,(B53/B58)*100," ")</f>
        <v>172.39485721759203</v>
      </c>
      <c r="C66" s="21">
        <f t="shared" ref="C66:D66" si="51">IF(C56&gt;0,(C53/C58)*100," ")</f>
        <v>152.52109224175027</v>
      </c>
      <c r="D66" s="21">
        <f t="shared" si="51"/>
        <v>122.73601422867333</v>
      </c>
      <c r="E66" s="21">
        <f t="shared" ref="E66:F66" si="52">IF(E56&gt;0,(E53/E58)*100," ")</f>
        <v>142.39453951629827</v>
      </c>
      <c r="F66" s="21">
        <f t="shared" si="52"/>
        <v>134.64898363083202</v>
      </c>
      <c r="G66" s="21">
        <f t="shared" ref="G66:I66" si="53">IF(G56&gt;0,(G53/G58)*100," ")</f>
        <v>192.54798493621885</v>
      </c>
      <c r="H66" s="21">
        <f t="shared" si="53"/>
        <v>197.85895984728165</v>
      </c>
      <c r="I66" s="21">
        <f t="shared" si="53"/>
        <v>108.36868387498551</v>
      </c>
      <c r="J66" s="21">
        <f t="shared" ref="J66:K66" si="54">IF(J56&gt;0,(J53/J58)*100," ")</f>
        <v>173.77525246279495</v>
      </c>
      <c r="K66" s="21">
        <f t="shared" si="54"/>
        <v>88.732457645258407</v>
      </c>
      <c r="L66" s="21">
        <f t="shared" ref="L66:M66" si="55">IF(L56&gt;0,(L53/L58)*100," ")</f>
        <v>226.77865665636202</v>
      </c>
      <c r="M66" s="21">
        <f t="shared" si="55"/>
        <v>137.33865660979819</v>
      </c>
      <c r="N66" s="21">
        <f t="shared" ref="N66:O66" si="56">IF(N56&gt;0,(N53/N58)*100," ")</f>
        <v>347.8068776668859</v>
      </c>
      <c r="O66" s="21">
        <f t="shared" si="56"/>
        <v>110.29590094118527</v>
      </c>
      <c r="P66" s="21">
        <f t="shared" ref="P66:Q66" si="57">IF(P56&gt;0,(P53/P58)*100," ")</f>
        <v>185.36378235960947</v>
      </c>
      <c r="Q66" s="21">
        <f t="shared" si="57"/>
        <v>160.80601531018561</v>
      </c>
      <c r="R66" s="21">
        <f>IF(R56&gt;0,(R53/R58)*100," ")</f>
        <v>104.79908949144105</v>
      </c>
      <c r="S66" s="21">
        <f>IF(S56&gt;0,(S53/S58)*100," ")</f>
        <v>167.3063927358439</v>
      </c>
    </row>
    <row r="67" spans="1:19" s="11" customFormat="1" ht="12.75" customHeight="1" x14ac:dyDescent="0.2">
      <c r="A67" s="21" t="s">
        <v>93</v>
      </c>
      <c r="B67" s="21">
        <f>(B56/B59)*100</f>
        <v>26.425088934427777</v>
      </c>
      <c r="C67" s="21">
        <f t="shared" ref="C67:D67" si="58">(C56/C59)*100</f>
        <v>25.716795015211229</v>
      </c>
      <c r="D67" s="21">
        <f t="shared" si="58"/>
        <v>11.760363330741928</v>
      </c>
      <c r="E67" s="21">
        <f t="shared" ref="E67:F67" si="59">(E56/E59)*100</f>
        <v>22.752728178004624</v>
      </c>
      <c r="F67" s="21">
        <f t="shared" si="59"/>
        <v>22.019898193174768</v>
      </c>
      <c r="G67" s="21">
        <f t="shared" ref="G67:H67" si="60">(G56/G59)*100</f>
        <v>29.135555506150212</v>
      </c>
      <c r="H67" s="21">
        <f t="shared" si="60"/>
        <v>19.452203279088447</v>
      </c>
      <c r="I67" s="21">
        <f t="shared" ref="I67:J67" si="61">(I56/I59)*100</f>
        <v>22.568539590612076</v>
      </c>
      <c r="J67" s="21">
        <f t="shared" si="61"/>
        <v>25.117747239609368</v>
      </c>
      <c r="K67" s="21">
        <f t="shared" ref="K67:L67" si="62">(K56/K59)*100</f>
        <v>21.253264794983856</v>
      </c>
      <c r="L67" s="21">
        <f t="shared" si="62"/>
        <v>31.446405431802592</v>
      </c>
      <c r="M67" s="21">
        <f t="shared" ref="M67:N67" si="63">(M56/M59)*100</f>
        <v>20.600295046221305</v>
      </c>
      <c r="N67" s="21">
        <f t="shared" si="63"/>
        <v>34.328105210187715</v>
      </c>
      <c r="O67" s="21">
        <f t="shared" ref="O67:Q67" si="64">(O56/O59)*100</f>
        <v>17.759967015748408</v>
      </c>
      <c r="P67" s="21">
        <f t="shared" si="64"/>
        <v>23.471464395840023</v>
      </c>
      <c r="Q67" s="21">
        <f t="shared" si="64"/>
        <v>25.324950810622148</v>
      </c>
      <c r="R67" s="21">
        <f>(R56/R59)*100</f>
        <v>19.367399373322463</v>
      </c>
      <c r="S67" s="21">
        <f>(S56/S59)*100</f>
        <v>22.18471088797795</v>
      </c>
    </row>
    <row r="68" spans="1:19" s="11" customFormat="1" ht="12.75" customHeight="1" x14ac:dyDescent="0.2">
      <c r="A68" s="21" t="s">
        <v>99</v>
      </c>
      <c r="B68" s="21">
        <f>(B57/B59)*100</f>
        <v>57.377586755620833</v>
      </c>
      <c r="C68" s="21">
        <f t="shared" ref="C68:D68" si="65">(C57/C59)*100</f>
        <v>58.977411678946225</v>
      </c>
      <c r="D68" s="21">
        <f t="shared" si="65"/>
        <v>73.083343008461256</v>
      </c>
      <c r="E68" s="21">
        <f t="shared" ref="E68:F68" si="66">(E57/E59)*100</f>
        <v>64.952157062993948</v>
      </c>
      <c r="F68" s="21">
        <f t="shared" si="66"/>
        <v>62.093474236905813</v>
      </c>
      <c r="G68" s="21">
        <f t="shared" ref="G68:H68" si="67">(G57/G59)*100</f>
        <v>57.598009271715576</v>
      </c>
      <c r="H68" s="21">
        <f t="shared" si="67"/>
        <v>71.481673927274244</v>
      </c>
      <c r="I68" s="21">
        <f t="shared" ref="I68:J68" si="68">(I57/I59)*100</f>
        <v>65.941062705408143</v>
      </c>
      <c r="J68" s="21">
        <f t="shared" si="68"/>
        <v>64.113043753136694</v>
      </c>
      <c r="K68" s="21">
        <f t="shared" ref="K68:L68" si="69">(K57/K59)*100</f>
        <v>60.300824957574797</v>
      </c>
      <c r="L68" s="21">
        <f t="shared" si="69"/>
        <v>59.114041703247963</v>
      </c>
      <c r="M68" s="21">
        <f t="shared" ref="M68:N68" si="70">(M57/M59)*100</f>
        <v>68.269982488190081</v>
      </c>
      <c r="N68" s="21">
        <f t="shared" si="70"/>
        <v>57.137913900858052</v>
      </c>
      <c r="O68" s="21">
        <f t="shared" ref="O68:Q68" si="71">(O57/O59)*100</f>
        <v>61.972765341753821</v>
      </c>
      <c r="P68" s="21">
        <f t="shared" si="71"/>
        <v>70.475899808529377</v>
      </c>
      <c r="Q68" s="21">
        <f t="shared" si="71"/>
        <v>65.810404010316645</v>
      </c>
      <c r="R68" s="21">
        <f>(R57/R59)*100</f>
        <v>67.966511331203833</v>
      </c>
      <c r="S68" s="21">
        <f>(S57/S59)*100</f>
        <v>71.187864047546114</v>
      </c>
    </row>
    <row r="69" spans="1:19" s="11" customFormat="1" ht="12.75" customHeight="1" x14ac:dyDescent="0.2">
      <c r="A69" s="21" t="s">
        <v>100</v>
      </c>
      <c r="B69" s="21">
        <f>(B58/B59)*100</f>
        <v>16.197324309951398</v>
      </c>
      <c r="C69" s="21">
        <f t="shared" ref="C69:D69" si="72">(C58/C59)*100</f>
        <v>15.305793305842553</v>
      </c>
      <c r="D69" s="21">
        <f t="shared" si="72"/>
        <v>15.156293660796806</v>
      </c>
      <c r="E69" s="21">
        <f t="shared" ref="E69:F69" si="73">(E58/E59)*100</f>
        <v>12.295114759001438</v>
      </c>
      <c r="F69" s="21">
        <f t="shared" si="73"/>
        <v>15.886627569919423</v>
      </c>
      <c r="G69" s="21">
        <f t="shared" ref="G69:H69" si="74">(G58/G59)*100</f>
        <v>13.266435222134218</v>
      </c>
      <c r="H69" s="21">
        <f t="shared" si="74"/>
        <v>9.0661227936372946</v>
      </c>
      <c r="I69" s="21">
        <f t="shared" ref="I69:J69" si="75">(I58/I59)*100</f>
        <v>11.490397703979767</v>
      </c>
      <c r="J69" s="21">
        <f t="shared" si="75"/>
        <v>10.769209007253929</v>
      </c>
      <c r="K69" s="21">
        <f t="shared" ref="K69:L69" si="76">(K58/K59)*100</f>
        <v>18.445910247441351</v>
      </c>
      <c r="L69" s="21">
        <f t="shared" si="76"/>
        <v>9.4395528649494391</v>
      </c>
      <c r="M69" s="21">
        <f t="shared" ref="M69:N69" si="77">(M58/M59)*100</f>
        <v>11.129722465588616</v>
      </c>
      <c r="N69" s="21">
        <f t="shared" si="77"/>
        <v>8.5339808889542379</v>
      </c>
      <c r="O69" s="21">
        <f t="shared" ref="O69:Q69" si="78">(O58/O59)*100</f>
        <v>20.267267642497764</v>
      </c>
      <c r="P69" s="21">
        <f t="shared" si="78"/>
        <v>6.0526357956306107</v>
      </c>
      <c r="Q69" s="21">
        <f t="shared" si="78"/>
        <v>8.8646451790612044</v>
      </c>
      <c r="R69" s="21">
        <f t="shared" ref="R69:S69" si="79">(R58/R59)*100</f>
        <v>12.666089295473707</v>
      </c>
      <c r="S69" s="21">
        <f t="shared" si="79"/>
        <v>6.6274250644759487</v>
      </c>
    </row>
    <row r="70" spans="1:19" ht="12.75" customHeight="1" x14ac:dyDescent="0.2">
      <c r="A70" s="21" t="s">
        <v>94</v>
      </c>
      <c r="B70" s="22">
        <f>(B52/(B56+B57))*100</f>
        <v>86.007571105928221</v>
      </c>
      <c r="C70" s="22">
        <f t="shared" ref="C70:D70" si="80">(C52/(C56+C57))*100</f>
        <v>90.508477339515707</v>
      </c>
      <c r="D70" s="22">
        <f t="shared" si="80"/>
        <v>95.938488272210236</v>
      </c>
      <c r="E70" s="22">
        <f t="shared" ref="E70:F70" si="81">(E52/(E56+E57))*100</f>
        <v>94.05682218184738</v>
      </c>
      <c r="F70" s="22">
        <f t="shared" si="81"/>
        <v>93.455790884180431</v>
      </c>
      <c r="G70" s="22">
        <f t="shared" ref="G70:H70" si="82">(G52/(G56+G57))*100</f>
        <v>85.844213249623905</v>
      </c>
      <c r="H70" s="22">
        <f t="shared" si="82"/>
        <v>90.243445306750715</v>
      </c>
      <c r="I70" s="22">
        <f t="shared" ref="I70:J70" si="83">(I52/(I56+I57))*100</f>
        <v>98.913569788045805</v>
      </c>
      <c r="J70" s="22">
        <f t="shared" si="83"/>
        <v>91.096110384145803</v>
      </c>
      <c r="K70" s="22">
        <f t="shared" ref="K70:L70" si="84">(K52/(K56+K57))*100</f>
        <v>102.54849359014871</v>
      </c>
      <c r="L70" s="22">
        <f t="shared" si="84"/>
        <v>86.785248201454394</v>
      </c>
      <c r="M70" s="22">
        <f t="shared" ref="M70:N70" si="85">(M52/(M56+M57))*100</f>
        <v>95.323870962999052</v>
      </c>
      <c r="N70" s="22">
        <f t="shared" si="85"/>
        <v>76.879072920041011</v>
      </c>
      <c r="O70" s="22">
        <f t="shared" ref="O70:Q70" si="86">(O52/(O56+O57))*100</f>
        <v>97.382884371000785</v>
      </c>
      <c r="P70" s="22">
        <f t="shared" si="86"/>
        <v>94.500368486802216</v>
      </c>
      <c r="Q70" s="22">
        <f t="shared" si="86"/>
        <v>94.085459462615589</v>
      </c>
      <c r="R70" s="22">
        <f>(R52/(R56+R57))*100</f>
        <v>99.303985181183336</v>
      </c>
      <c r="S70" s="22">
        <f>(S52/(S56+S57))*100</f>
        <v>95.222707796962894</v>
      </c>
    </row>
    <row r="71" spans="1:19" x14ac:dyDescent="0.2">
      <c r="A71" s="21"/>
    </row>
    <row r="72" spans="1:19" s="11" customFormat="1" ht="12.75" customHeight="1" x14ac:dyDescent="0.2">
      <c r="A72" s="11" t="s">
        <v>40</v>
      </c>
      <c r="B72" s="26">
        <v>205.22070844686601</v>
      </c>
      <c r="C72" s="26">
        <v>195.50379746835401</v>
      </c>
      <c r="D72" s="11">
        <v>216</v>
      </c>
      <c r="E72" s="27">
        <v>196.17543859649101</v>
      </c>
      <c r="F72" s="11">
        <v>197</v>
      </c>
      <c r="G72" s="11">
        <v>182</v>
      </c>
      <c r="H72" s="12">
        <v>210.69454545454499</v>
      </c>
      <c r="I72" s="12">
        <v>189.53872053872101</v>
      </c>
      <c r="J72" s="12">
        <v>181</v>
      </c>
      <c r="K72" s="11">
        <v>164</v>
      </c>
      <c r="L72" s="11">
        <v>170</v>
      </c>
      <c r="M72" s="26">
        <v>156.78911564625801</v>
      </c>
      <c r="N72" s="26">
        <v>128.244680851064</v>
      </c>
      <c r="O72" s="26">
        <v>138.17490494296601</v>
      </c>
      <c r="P72" s="26">
        <v>169.583333333333</v>
      </c>
      <c r="Q72" s="26">
        <v>162.673819742489</v>
      </c>
      <c r="R72" s="26">
        <v>130.68907563025201</v>
      </c>
      <c r="S72" s="26">
        <v>142.47368421052599</v>
      </c>
    </row>
    <row r="74" spans="1:19" ht="12.75" customHeight="1" x14ac:dyDescent="0.2">
      <c r="A74" s="11" t="s">
        <v>8</v>
      </c>
      <c r="B74" s="11">
        <v>144</v>
      </c>
      <c r="C74" s="11">
        <v>125</v>
      </c>
      <c r="D74" s="11">
        <v>32</v>
      </c>
      <c r="E74" s="11">
        <v>29</v>
      </c>
      <c r="F74" s="11">
        <v>34</v>
      </c>
      <c r="G74" s="11">
        <v>40</v>
      </c>
      <c r="H74" s="11">
        <v>43</v>
      </c>
      <c r="I74" s="11">
        <v>47</v>
      </c>
      <c r="J74" s="11">
        <v>44</v>
      </c>
      <c r="K74" s="11">
        <v>43</v>
      </c>
      <c r="L74" s="11">
        <v>48</v>
      </c>
      <c r="M74" s="11">
        <v>51</v>
      </c>
      <c r="N74" s="11">
        <v>56</v>
      </c>
      <c r="O74" s="11">
        <v>43</v>
      </c>
      <c r="P74" s="11">
        <v>47</v>
      </c>
      <c r="Q74" s="11">
        <v>50</v>
      </c>
      <c r="R74" s="11">
        <v>53</v>
      </c>
      <c r="S74" s="11">
        <v>53</v>
      </c>
    </row>
    <row r="75" spans="1:19" ht="12.75" customHeight="1" x14ac:dyDescent="0.2">
      <c r="A75" s="11" t="s">
        <v>49</v>
      </c>
      <c r="B75" s="11">
        <v>367</v>
      </c>
      <c r="C75" s="11">
        <v>395</v>
      </c>
      <c r="D75" s="11">
        <v>389</v>
      </c>
      <c r="E75" s="11">
        <v>342</v>
      </c>
      <c r="F75" s="11">
        <v>293</v>
      </c>
      <c r="G75" s="11">
        <v>293</v>
      </c>
      <c r="H75" s="11">
        <v>275</v>
      </c>
      <c r="I75" s="11">
        <v>297</v>
      </c>
      <c r="J75" s="11">
        <v>278</v>
      </c>
      <c r="K75" s="11">
        <v>270</v>
      </c>
      <c r="L75" s="11">
        <v>295</v>
      </c>
      <c r="M75" s="11">
        <v>294</v>
      </c>
      <c r="N75" s="11">
        <v>282</v>
      </c>
      <c r="O75" s="11">
        <v>263</v>
      </c>
      <c r="P75" s="11">
        <v>216</v>
      </c>
      <c r="Q75" s="11">
        <v>233</v>
      </c>
      <c r="R75" s="11">
        <v>238</v>
      </c>
      <c r="S75" s="11">
        <v>190</v>
      </c>
    </row>
    <row r="76" spans="1:19" ht="12.75" customHeight="1" x14ac:dyDescent="0.2">
      <c r="A76" s="24"/>
      <c r="B76" s="24"/>
      <c r="C76" s="24"/>
      <c r="D76" s="24"/>
      <c r="E76" s="24"/>
      <c r="F76" s="24"/>
      <c r="G76" s="24"/>
      <c r="H76" s="24"/>
      <c r="I76" s="24"/>
      <c r="J76" s="24"/>
      <c r="K76" s="24"/>
      <c r="L76" s="24"/>
      <c r="M76" s="24"/>
      <c r="N76" s="24"/>
      <c r="O76" s="24"/>
      <c r="P76" s="24"/>
      <c r="Q76" s="24"/>
      <c r="R76" s="24"/>
      <c r="S76" s="24"/>
    </row>
  </sheetData>
  <phoneticPr fontId="4" type="noConversion"/>
  <pageMargins left="0.78740157480314965" right="0.78740157480314965" top="0.98425196850393704" bottom="0.98425196850393704" header="0.51181102362204722" footer="0.51181102362204722"/>
  <pageSetup paperSize="9" scale="48" fitToWidth="2" orientation="landscape" horizontalDpi="4294967292" verticalDpi="300" r:id="rId1"/>
  <headerFooter alignWithMargins="0">
    <oddHeader>&amp;A</oddHeader>
    <oddFooter>Side &amp;P</oddFooter>
  </headerFooter>
  <ignoredErrors>
    <ignoredError sqref="I63:I65 I67:I70"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G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 x14ac:dyDescent="0.2"/>
  <cols>
    <col min="1" max="1" width="62.85546875" style="2" customWidth="1"/>
    <col min="2" max="23" width="12.7109375" style="2" customWidth="1"/>
    <col min="24" max="16384" width="9.140625" style="2"/>
  </cols>
  <sheetData>
    <row r="1" spans="1:137" ht="20.25" x14ac:dyDescent="0.3">
      <c r="A1" s="1" t="s">
        <v>14</v>
      </c>
      <c r="B1" s="11"/>
      <c r="C1" s="11"/>
      <c r="D1" s="11"/>
      <c r="E1" s="11"/>
      <c r="F1" s="11"/>
    </row>
    <row r="3" spans="1:137" ht="33" x14ac:dyDescent="0.2">
      <c r="A3" s="3" t="s">
        <v>130</v>
      </c>
    </row>
    <row r="4" spans="1:137" ht="15" x14ac:dyDescent="0.2">
      <c r="A4" s="110" t="s">
        <v>147</v>
      </c>
    </row>
    <row r="6" spans="1:137" ht="12.75" customHeight="1" x14ac:dyDescent="0.2">
      <c r="A6" s="2" t="s">
        <v>50</v>
      </c>
    </row>
    <row r="7" spans="1:137" ht="12.75" customHeight="1" x14ac:dyDescent="0.2">
      <c r="A7" s="2" t="s">
        <v>104</v>
      </c>
    </row>
    <row r="8" spans="1:137" ht="12.75" customHeight="1" x14ac:dyDescent="0.2">
      <c r="A8" s="2" t="s">
        <v>152</v>
      </c>
    </row>
    <row r="9" spans="1:137" ht="12.75" customHeight="1" x14ac:dyDescent="0.2">
      <c r="A9" s="4" t="s">
        <v>153</v>
      </c>
    </row>
    <row r="10" spans="1:137" ht="37.5" customHeight="1" x14ac:dyDescent="0.2">
      <c r="A10" s="5" t="s">
        <v>75</v>
      </c>
    </row>
    <row r="12" spans="1:137" ht="13.5" customHeight="1" x14ac:dyDescent="0.2">
      <c r="A12" s="6" t="s">
        <v>15</v>
      </c>
      <c r="B12" s="7">
        <v>2003</v>
      </c>
      <c r="C12" s="7">
        <v>2004</v>
      </c>
      <c r="D12" s="7">
        <v>2005</v>
      </c>
      <c r="E12" s="7">
        <v>2006</v>
      </c>
      <c r="F12" s="7">
        <v>2007</v>
      </c>
      <c r="G12" s="7">
        <v>2008</v>
      </c>
      <c r="H12" s="7">
        <v>2009</v>
      </c>
      <c r="I12" s="7">
        <v>2010</v>
      </c>
      <c r="J12" s="7">
        <v>2011</v>
      </c>
      <c r="K12" s="7">
        <v>2012</v>
      </c>
      <c r="L12" s="7">
        <v>2013</v>
      </c>
      <c r="M12" s="7">
        <v>2014</v>
      </c>
      <c r="N12" s="7">
        <v>2015</v>
      </c>
      <c r="O12" s="7">
        <v>2016</v>
      </c>
      <c r="P12" s="7">
        <v>2017</v>
      </c>
      <c r="Q12" s="7">
        <v>2018</v>
      </c>
      <c r="R12" s="7">
        <v>2019</v>
      </c>
      <c r="S12" s="7">
        <v>2020</v>
      </c>
      <c r="T12" s="7">
        <v>2021</v>
      </c>
      <c r="U12" s="7">
        <v>2022</v>
      </c>
      <c r="V12" s="7">
        <v>2023</v>
      </c>
      <c r="W12" s="7">
        <v>2024</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row>
    <row r="13" spans="1:137" ht="15" customHeight="1" x14ac:dyDescent="0.2">
      <c r="A13" s="9" t="s">
        <v>106</v>
      </c>
      <c r="B13" s="10"/>
      <c r="C13" s="10"/>
      <c r="D13" s="10"/>
      <c r="E13" s="10"/>
      <c r="F13" s="10"/>
      <c r="G13" s="10"/>
      <c r="H13" s="10"/>
      <c r="I13" s="10"/>
      <c r="J13" s="10"/>
      <c r="K13" s="10"/>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row>
    <row r="14" spans="1:137" ht="12.75" customHeight="1" x14ac:dyDescent="0.2">
      <c r="A14" s="11" t="s">
        <v>12</v>
      </c>
      <c r="B14" s="12">
        <v>1721670.62325581</v>
      </c>
      <c r="C14" s="12">
        <v>2124854.0217391299</v>
      </c>
      <c r="D14" s="12">
        <v>2709046.6420454499</v>
      </c>
      <c r="E14" s="12">
        <v>3230266.48765432</v>
      </c>
      <c r="F14" s="12">
        <v>3679259.7875000001</v>
      </c>
      <c r="G14" s="12">
        <v>3922978.9489051099</v>
      </c>
      <c r="H14" s="12">
        <v>3676906.0588235301</v>
      </c>
      <c r="I14" s="12">
        <v>4313840.2960000001</v>
      </c>
      <c r="J14" s="12">
        <v>5599082.2148760296</v>
      </c>
      <c r="K14" s="12">
        <v>6097561.8740157504</v>
      </c>
      <c r="L14" s="12">
        <v>6527084.8695652196</v>
      </c>
      <c r="M14" s="12">
        <v>6941426.4913793104</v>
      </c>
      <c r="N14" s="12">
        <v>9767395.2547169793</v>
      </c>
      <c r="O14" s="12">
        <v>12932728.4631579</v>
      </c>
      <c r="P14" s="12">
        <v>12547629.0092593</v>
      </c>
      <c r="Q14" s="12">
        <v>13076115.642857101</v>
      </c>
      <c r="R14" s="12">
        <v>15923336.731182801</v>
      </c>
      <c r="S14" s="12">
        <v>14425947.163043501</v>
      </c>
      <c r="T14" s="12">
        <v>16315646.9189189</v>
      </c>
      <c r="U14" s="12">
        <v>23028221.455696199</v>
      </c>
      <c r="V14" s="12">
        <v>21800093.535714298</v>
      </c>
      <c r="W14" s="12">
        <v>21506873.648648601</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row>
    <row r="15" spans="1:137" x14ac:dyDescent="0.2">
      <c r="A15" s="11"/>
      <c r="B15" s="28"/>
      <c r="C15" s="28"/>
      <c r="D15" s="28"/>
      <c r="E15" s="28"/>
      <c r="F15" s="28"/>
      <c r="G15" s="28"/>
      <c r="H15" s="8"/>
      <c r="I15" s="8"/>
      <c r="J15" s="8"/>
      <c r="K15" s="8"/>
      <c r="L15" s="8"/>
      <c r="M15" s="8"/>
      <c r="N15" s="8"/>
      <c r="O15" s="8"/>
      <c r="P15" s="8"/>
      <c r="Q15" s="8"/>
      <c r="R15" s="8"/>
      <c r="S15" s="8"/>
      <c r="T15" s="8"/>
      <c r="U15" s="8"/>
      <c r="V15" s="8" t="s">
        <v>76</v>
      </c>
      <c r="W15" s="8" t="s">
        <v>76</v>
      </c>
    </row>
    <row r="16" spans="1:137" ht="12.75" customHeight="1" x14ac:dyDescent="0.2">
      <c r="A16" s="11" t="s">
        <v>13</v>
      </c>
      <c r="B16" s="8"/>
      <c r="C16" s="8"/>
      <c r="D16" s="8"/>
      <c r="E16" s="8"/>
      <c r="F16" s="8"/>
      <c r="G16" s="8"/>
      <c r="H16" s="8"/>
      <c r="I16" s="8"/>
      <c r="J16" s="8"/>
      <c r="K16" s="8"/>
      <c r="L16" s="8"/>
      <c r="M16" s="8"/>
      <c r="N16" s="8"/>
      <c r="O16" s="8"/>
      <c r="P16" s="8"/>
      <c r="Q16" s="8"/>
      <c r="R16" s="8"/>
      <c r="S16" s="8"/>
      <c r="T16" s="8"/>
      <c r="U16" s="8"/>
      <c r="V16" s="8" t="s">
        <v>76</v>
      </c>
      <c r="W16" s="8" t="s">
        <v>76</v>
      </c>
    </row>
    <row r="17" spans="1:23" ht="12.75" customHeight="1" x14ac:dyDescent="0.2">
      <c r="A17" s="2" t="s">
        <v>1</v>
      </c>
      <c r="B17" s="13">
        <v>56788.753488372102</v>
      </c>
      <c r="C17" s="13">
        <v>80257.777173912997</v>
      </c>
      <c r="D17" s="13">
        <v>89814.443181818206</v>
      </c>
      <c r="E17" s="13">
        <v>88905.456790123499</v>
      </c>
      <c r="F17" s="13">
        <v>93463.243749999994</v>
      </c>
      <c r="G17" s="13">
        <v>104959.576642336</v>
      </c>
      <c r="H17" s="13">
        <v>100607.307189542</v>
      </c>
      <c r="I17" s="13">
        <v>119055.416</v>
      </c>
      <c r="J17" s="13">
        <v>157295.38016528901</v>
      </c>
      <c r="K17" s="13">
        <v>160180.70078740199</v>
      </c>
      <c r="L17" s="13">
        <v>171573.29565217401</v>
      </c>
      <c r="M17" s="13">
        <v>215568.66379310301</v>
      </c>
      <c r="N17" s="13">
        <v>283842.81132075499</v>
      </c>
      <c r="O17" s="13">
        <v>311808.47368421103</v>
      </c>
      <c r="P17" s="13">
        <v>268477.12037036999</v>
      </c>
      <c r="Q17" s="13">
        <v>291820.15306122502</v>
      </c>
      <c r="R17" s="13">
        <v>351371.56989247299</v>
      </c>
      <c r="S17" s="13">
        <v>308004.10869565199</v>
      </c>
      <c r="T17" s="13">
        <v>332462.22972973</v>
      </c>
      <c r="U17" s="13">
        <v>448668.49367088598</v>
      </c>
      <c r="V17" s="13">
        <v>409395.53571428597</v>
      </c>
      <c r="W17" s="13">
        <v>389356.91891891899</v>
      </c>
    </row>
    <row r="18" spans="1:23" ht="12.75" customHeight="1" x14ac:dyDescent="0.2">
      <c r="A18" s="2" t="s">
        <v>127</v>
      </c>
      <c r="B18" s="13"/>
      <c r="C18" s="13"/>
      <c r="D18" s="13"/>
      <c r="E18" s="13"/>
      <c r="F18" s="13"/>
      <c r="G18" s="13"/>
      <c r="H18" s="13"/>
      <c r="I18" s="13"/>
      <c r="J18" s="13"/>
      <c r="K18" s="13"/>
      <c r="L18" s="15"/>
      <c r="M18" s="15"/>
      <c r="N18" s="15"/>
      <c r="O18" s="15"/>
      <c r="P18" s="15"/>
      <c r="Q18" s="15"/>
      <c r="R18" s="13">
        <v>133059.31182795699</v>
      </c>
      <c r="S18" s="13">
        <v>125082.94565217401</v>
      </c>
      <c r="T18" s="13">
        <v>130152.91891891899</v>
      </c>
      <c r="U18" s="13">
        <v>163908.670886076</v>
      </c>
      <c r="V18" s="13">
        <v>159817.80952380999</v>
      </c>
      <c r="W18" s="13">
        <v>127031</v>
      </c>
    </row>
    <row r="19" spans="1:23" ht="12.75" customHeight="1" x14ac:dyDescent="0.2">
      <c r="A19" s="2" t="s">
        <v>9</v>
      </c>
      <c r="B19" s="13">
        <v>1821.75348837209</v>
      </c>
      <c r="C19" s="13">
        <v>7188.3206521739103</v>
      </c>
      <c r="D19" s="13">
        <v>9410.3181818181802</v>
      </c>
      <c r="E19" s="13">
        <v>1589.4382716049399</v>
      </c>
      <c r="F19" s="13">
        <v>1817.8062500000001</v>
      </c>
      <c r="G19" s="13">
        <v>5182.24087591241</v>
      </c>
      <c r="H19" s="15"/>
      <c r="I19" s="15"/>
      <c r="J19" s="15"/>
      <c r="K19" s="15"/>
      <c r="L19" s="15"/>
      <c r="M19" s="15"/>
      <c r="N19" s="15"/>
      <c r="O19" s="15"/>
      <c r="P19" s="15"/>
      <c r="Q19" s="15"/>
      <c r="R19" s="15"/>
      <c r="S19" s="15"/>
      <c r="T19" s="15"/>
      <c r="U19" s="15"/>
      <c r="V19" s="15"/>
      <c r="W19" s="15"/>
    </row>
    <row r="20" spans="1:23" ht="12.75" customHeight="1" x14ac:dyDescent="0.2">
      <c r="A20" s="2" t="s">
        <v>10</v>
      </c>
      <c r="B20" s="13"/>
      <c r="C20" s="13"/>
      <c r="D20" s="13">
        <v>5374.8409090909099</v>
      </c>
      <c r="E20" s="13">
        <v>6383.4629629629599</v>
      </c>
      <c r="F20" s="13">
        <v>7104.4125000000004</v>
      </c>
      <c r="G20" s="13">
        <v>7757.5693430656902</v>
      </c>
      <c r="H20" s="13">
        <v>7156.34640522876</v>
      </c>
      <c r="I20" s="13">
        <v>8100.3440000000001</v>
      </c>
      <c r="J20" s="13">
        <v>10838.066115702501</v>
      </c>
      <c r="K20" s="13">
        <v>11817.992125984299</v>
      </c>
      <c r="L20" s="15"/>
      <c r="M20" s="15"/>
      <c r="N20" s="15"/>
      <c r="O20" s="15"/>
      <c r="P20" s="15"/>
      <c r="Q20" s="15"/>
      <c r="R20" s="15"/>
      <c r="S20" s="15"/>
      <c r="T20" s="15">
        <v>33594.959459459496</v>
      </c>
      <c r="U20" s="15">
        <v>44892.101265822799</v>
      </c>
      <c r="V20" s="15">
        <v>43292.357142857101</v>
      </c>
      <c r="W20" s="15">
        <v>42215.324324324298</v>
      </c>
    </row>
    <row r="21" spans="1:23" ht="12.75" customHeight="1" x14ac:dyDescent="0.2">
      <c r="A21" s="4" t="s">
        <v>114</v>
      </c>
      <c r="B21" s="13"/>
      <c r="C21" s="13"/>
      <c r="D21" s="13"/>
      <c r="E21" s="13"/>
      <c r="F21" s="13"/>
      <c r="G21" s="13"/>
      <c r="H21" s="13"/>
      <c r="I21" s="13"/>
      <c r="J21" s="13"/>
      <c r="K21" s="13"/>
      <c r="L21" s="15"/>
      <c r="M21" s="15">
        <v>76362.310344827594</v>
      </c>
      <c r="N21" s="15">
        <v>110192.11320754699</v>
      </c>
      <c r="O21" s="15">
        <v>161128.778947368</v>
      </c>
      <c r="P21" s="15">
        <v>160548.42592592601</v>
      </c>
      <c r="Q21" s="15">
        <v>171061.87755102001</v>
      </c>
      <c r="R21" s="15">
        <v>202806.22580645201</v>
      </c>
      <c r="S21" s="15">
        <v>189144.5</v>
      </c>
      <c r="T21" s="15">
        <v>213726.810810811</v>
      </c>
      <c r="U21" s="15">
        <v>290976.11392405099</v>
      </c>
      <c r="V21" s="15">
        <v>282586.51190476201</v>
      </c>
      <c r="W21" s="15">
        <v>273099.48648648697</v>
      </c>
    </row>
    <row r="22" spans="1:23" ht="12.75" customHeight="1" x14ac:dyDescent="0.2">
      <c r="A22" s="4" t="s">
        <v>148</v>
      </c>
      <c r="T22" s="13">
        <v>18478.8378378378</v>
      </c>
      <c r="U22" s="13">
        <v>90416.696202531602</v>
      </c>
      <c r="V22" s="13">
        <v>87964.190476190503</v>
      </c>
      <c r="W22" s="13">
        <v>84869.121621621598</v>
      </c>
    </row>
    <row r="23" spans="1:23" ht="12.75" customHeight="1" x14ac:dyDescent="0.2">
      <c r="A23" s="2" t="s">
        <v>16</v>
      </c>
      <c r="B23" s="15">
        <v>804749.85116279102</v>
      </c>
      <c r="C23" s="15">
        <v>984374.38586956495</v>
      </c>
      <c r="D23" s="15">
        <v>1212188.69318182</v>
      </c>
      <c r="E23" s="15">
        <v>1464852.9506172801</v>
      </c>
      <c r="F23" s="15">
        <v>1658956.95625</v>
      </c>
      <c r="G23" s="15">
        <v>1792444.5255474499</v>
      </c>
      <c r="H23" s="13">
        <v>1720720.9803921599</v>
      </c>
      <c r="I23" s="13">
        <v>1909827.5919999999</v>
      </c>
      <c r="J23" s="13">
        <v>2358758.1487603299</v>
      </c>
      <c r="K23" s="13">
        <v>2376577.3700787402</v>
      </c>
      <c r="L23" s="13">
        <v>2828453.4782608701</v>
      </c>
      <c r="M23" s="13">
        <v>2683590.1293103402</v>
      </c>
      <c r="N23" s="13">
        <v>3939418.2641509399</v>
      </c>
      <c r="O23" s="13">
        <v>4974174.8736842098</v>
      </c>
      <c r="P23" s="13">
        <v>5023108.7870370401</v>
      </c>
      <c r="Q23" s="13">
        <v>4898317.5408163304</v>
      </c>
      <c r="R23" s="13">
        <v>5712049.3978494601</v>
      </c>
      <c r="S23" s="13">
        <v>5371310.8152173897</v>
      </c>
      <c r="T23" s="13">
        <v>5465998.2027027002</v>
      </c>
      <c r="U23" s="13">
        <v>7947684.6455696197</v>
      </c>
      <c r="V23" s="13">
        <v>7683096.1071428601</v>
      </c>
      <c r="W23" s="13">
        <v>6852036.6756756799</v>
      </c>
    </row>
    <row r="24" spans="1:23" ht="12.75" customHeight="1" x14ac:dyDescent="0.2">
      <c r="A24" s="2" t="s">
        <v>77</v>
      </c>
      <c r="B24" s="13">
        <v>25375.679069767401</v>
      </c>
      <c r="C24" s="13">
        <v>26741.4402173913</v>
      </c>
      <c r="D24" s="13">
        <v>28618.2329545455</v>
      </c>
      <c r="E24" s="13">
        <v>30368.456790123499</v>
      </c>
      <c r="F24" s="13">
        <v>38112.375</v>
      </c>
      <c r="G24" s="13">
        <v>32555.715328467199</v>
      </c>
      <c r="H24" s="13">
        <v>45682.725490196099</v>
      </c>
      <c r="I24" s="13">
        <v>45564.336000000003</v>
      </c>
      <c r="J24" s="13">
        <v>62690.371900826402</v>
      </c>
      <c r="K24" s="13">
        <v>81273.685039370102</v>
      </c>
      <c r="L24" s="13">
        <v>83790.426086956504</v>
      </c>
      <c r="M24" s="13">
        <v>71158.603448275899</v>
      </c>
      <c r="N24" s="13">
        <v>84274.547169811296</v>
      </c>
      <c r="O24" s="13">
        <v>99229.589473684202</v>
      </c>
      <c r="P24" s="13">
        <v>100326.824074074</v>
      </c>
      <c r="Q24" s="13">
        <v>111267.255102041</v>
      </c>
      <c r="R24" s="13">
        <v>91807.204301075297</v>
      </c>
      <c r="S24" s="13">
        <v>108550.217391304</v>
      </c>
      <c r="T24" s="13">
        <v>99155.932432432397</v>
      </c>
      <c r="U24" s="13">
        <v>119359.94936708899</v>
      </c>
      <c r="V24" s="13">
        <v>132459.535714286</v>
      </c>
      <c r="W24" s="13">
        <v>160315.810810811</v>
      </c>
    </row>
    <row r="25" spans="1:23" ht="12.75" customHeight="1" x14ac:dyDescent="0.2">
      <c r="A25" s="2" t="s">
        <v>3</v>
      </c>
      <c r="B25" s="13">
        <v>2085.13953488372</v>
      </c>
      <c r="C25" s="13">
        <v>3285.1304347826099</v>
      </c>
      <c r="D25" s="13">
        <v>4489.9545454545496</v>
      </c>
      <c r="E25" s="13">
        <v>4857.0925925925903</v>
      </c>
      <c r="F25" s="13">
        <v>6023.4750000000004</v>
      </c>
      <c r="G25" s="13">
        <v>8562.7518248175202</v>
      </c>
      <c r="H25" s="13">
        <v>7209.7189542483702</v>
      </c>
      <c r="I25" s="13">
        <v>6487.3919999999998</v>
      </c>
      <c r="J25" s="13">
        <v>16190.256198347101</v>
      </c>
      <c r="K25" s="13">
        <v>27202.1023622047</v>
      </c>
      <c r="L25" s="13">
        <v>27683.921739130401</v>
      </c>
      <c r="M25" s="13">
        <v>26266.784482758601</v>
      </c>
      <c r="N25" s="13">
        <v>32074.650943396198</v>
      </c>
      <c r="O25" s="13">
        <v>40012.284210526297</v>
      </c>
      <c r="P25" s="13">
        <v>44634.129629629599</v>
      </c>
      <c r="Q25" s="13">
        <v>43735.346938775503</v>
      </c>
      <c r="R25" s="13">
        <v>35421.8924731183</v>
      </c>
      <c r="S25" s="13">
        <v>40584.804347826102</v>
      </c>
      <c r="T25" s="13">
        <v>43334.932432432397</v>
      </c>
      <c r="U25" s="13">
        <v>48665.455696202502</v>
      </c>
      <c r="V25" s="13">
        <v>57283.702380952403</v>
      </c>
      <c r="W25" s="13">
        <v>84100.918918918906</v>
      </c>
    </row>
    <row r="26" spans="1:23" ht="12.75" customHeight="1" x14ac:dyDescent="0.2">
      <c r="A26" s="2" t="s">
        <v>43</v>
      </c>
      <c r="B26" s="13">
        <v>4179.4046511627903</v>
      </c>
      <c r="C26" s="13">
        <v>5145.1847826086996</v>
      </c>
      <c r="D26" s="13">
        <v>6722.3522727272702</v>
      </c>
      <c r="E26" s="13">
        <v>7992.5308641975298</v>
      </c>
      <c r="F26" s="13">
        <v>8934.0874999999996</v>
      </c>
      <c r="G26" s="13">
        <v>9721.75912408759</v>
      </c>
      <c r="H26" s="13">
        <v>8997.7124183006508</v>
      </c>
      <c r="I26" s="13">
        <v>10124.352000000001</v>
      </c>
      <c r="J26" s="13">
        <v>13556.7520661157</v>
      </c>
      <c r="K26" s="13">
        <v>14853.4803149606</v>
      </c>
      <c r="L26" s="13">
        <v>15754.6173913043</v>
      </c>
      <c r="M26" s="13">
        <v>16353.6982758621</v>
      </c>
      <c r="N26" s="13">
        <v>22957.301886792498</v>
      </c>
      <c r="O26" s="13">
        <v>29291.284210526301</v>
      </c>
      <c r="P26" s="13">
        <v>29762.759259259299</v>
      </c>
      <c r="Q26" s="13">
        <v>31675.193877550999</v>
      </c>
      <c r="R26" s="13">
        <v>37557.354838709703</v>
      </c>
      <c r="S26" s="13">
        <v>40165.891304347802</v>
      </c>
      <c r="T26" s="13">
        <v>55404.756756756797</v>
      </c>
      <c r="U26" s="13">
        <v>75237.341772151907</v>
      </c>
      <c r="V26" s="13">
        <v>83781.190476190503</v>
      </c>
      <c r="W26" s="13">
        <v>80792.743243243196</v>
      </c>
    </row>
    <row r="27" spans="1:23" ht="12.75" customHeight="1" x14ac:dyDescent="0.2">
      <c r="A27" s="2" t="s">
        <v>44</v>
      </c>
      <c r="B27" s="13">
        <v>150033.58604651201</v>
      </c>
      <c r="C27" s="13">
        <v>143525.46195652199</v>
      </c>
      <c r="D27" s="13">
        <v>210391.085227273</v>
      </c>
      <c r="E27" s="13">
        <v>248458.78395061701</v>
      </c>
      <c r="F27" s="13">
        <v>217025.8</v>
      </c>
      <c r="G27" s="13">
        <v>320733.437956204</v>
      </c>
      <c r="H27" s="13">
        <v>218006.33333333299</v>
      </c>
      <c r="I27" s="13">
        <v>308481.28000000003</v>
      </c>
      <c r="J27" s="13">
        <v>378197.545454545</v>
      </c>
      <c r="K27" s="13">
        <v>509854.36220472399</v>
      </c>
      <c r="L27" s="13">
        <v>494270.99130434799</v>
      </c>
      <c r="M27" s="13">
        <v>483648.69827586203</v>
      </c>
      <c r="N27" s="13">
        <v>668622.69811320805</v>
      </c>
      <c r="O27" s="13">
        <v>641072.32631578902</v>
      </c>
      <c r="P27" s="13">
        <v>909310.39814814797</v>
      </c>
      <c r="Q27" s="13">
        <v>800998.22448979598</v>
      </c>
      <c r="R27" s="13">
        <v>883546.23655914003</v>
      </c>
      <c r="S27" s="13">
        <v>713962.63043478294</v>
      </c>
      <c r="T27" s="13">
        <v>1140322.66216216</v>
      </c>
      <c r="U27" s="13">
        <v>1021755.5822784801</v>
      </c>
      <c r="V27" s="13">
        <v>1133248</v>
      </c>
      <c r="W27" s="13">
        <v>1734634.86486486</v>
      </c>
    </row>
    <row r="28" spans="1:23" s="11" customFormat="1" ht="12.75" customHeight="1" x14ac:dyDescent="0.2">
      <c r="A28" s="2" t="s">
        <v>45</v>
      </c>
      <c r="B28" s="13">
        <v>0</v>
      </c>
      <c r="C28" s="13">
        <v>11240.608695652199</v>
      </c>
      <c r="D28" s="13">
        <v>13931.9431818182</v>
      </c>
      <c r="E28" s="13">
        <v>128.49382716049399</v>
      </c>
      <c r="F28" s="13">
        <v>9897.35</v>
      </c>
      <c r="G28" s="13">
        <v>51104.087591240903</v>
      </c>
      <c r="H28" s="13">
        <v>93034.490196078405</v>
      </c>
      <c r="I28" s="13">
        <v>123025.28</v>
      </c>
      <c r="J28" s="13">
        <v>141906.479338843</v>
      </c>
      <c r="K28" s="13">
        <v>247594.645669291</v>
      </c>
      <c r="L28" s="13">
        <v>214647.91304347801</v>
      </c>
      <c r="M28" s="13">
        <v>248879.28448275899</v>
      </c>
      <c r="N28" s="13">
        <v>390434.29245283001</v>
      </c>
      <c r="O28" s="13">
        <v>718173.34736842103</v>
      </c>
      <c r="P28" s="13">
        <v>429893.36111111101</v>
      </c>
      <c r="Q28" s="13">
        <v>942573.73469387798</v>
      </c>
      <c r="R28" s="13">
        <v>1260259.8602150499</v>
      </c>
      <c r="S28" s="13">
        <v>1125081.1630434799</v>
      </c>
      <c r="T28" s="13">
        <v>2014069.2837837799</v>
      </c>
      <c r="U28" s="13">
        <v>1582300.1645569601</v>
      </c>
      <c r="V28" s="13">
        <v>2595791.07142857</v>
      </c>
      <c r="W28" s="13">
        <v>3304632.1351351398</v>
      </c>
    </row>
    <row r="29" spans="1:23" ht="12.75" customHeight="1" x14ac:dyDescent="0.2">
      <c r="A29" s="2" t="s">
        <v>0</v>
      </c>
      <c r="B29" s="13">
        <v>89378.893023255805</v>
      </c>
      <c r="C29" s="13">
        <v>107089.168478261</v>
      </c>
      <c r="D29" s="13">
        <v>146453.096590909</v>
      </c>
      <c r="E29" s="13">
        <v>186420.438271605</v>
      </c>
      <c r="F29" s="13">
        <v>198441.05624999999</v>
      </c>
      <c r="G29" s="13">
        <v>219549.72992700699</v>
      </c>
      <c r="H29" s="13">
        <v>212411.19607843101</v>
      </c>
      <c r="I29" s="13">
        <v>206016.08799999999</v>
      </c>
      <c r="J29" s="13">
        <v>388551.48760330601</v>
      </c>
      <c r="K29" s="13">
        <v>533081.84251968504</v>
      </c>
      <c r="L29" s="13">
        <v>490547.11304347799</v>
      </c>
      <c r="M29" s="13">
        <v>497675.22413793101</v>
      </c>
      <c r="N29" s="13">
        <v>493908.103773585</v>
      </c>
      <c r="O29" s="13">
        <v>506886.62105263199</v>
      </c>
      <c r="P29" s="13">
        <v>576667.98148148099</v>
      </c>
      <c r="Q29" s="13">
        <v>877322.15306122496</v>
      </c>
      <c r="R29" s="13">
        <v>762066.44086021499</v>
      </c>
      <c r="S29" s="13">
        <v>516572.97826086998</v>
      </c>
      <c r="T29" s="13">
        <v>966579.64864864899</v>
      </c>
      <c r="U29" s="13">
        <v>1596743.3164557</v>
      </c>
      <c r="V29" s="13">
        <v>1277691.9523809501</v>
      </c>
      <c r="W29" s="13">
        <v>1749621.2162162201</v>
      </c>
    </row>
    <row r="30" spans="1:23" ht="12.75" customHeight="1" x14ac:dyDescent="0.2">
      <c r="A30" s="2" t="s">
        <v>2</v>
      </c>
      <c r="B30" s="13">
        <v>21690.0511627907</v>
      </c>
      <c r="C30" s="13">
        <v>29406.173913043502</v>
      </c>
      <c r="D30" s="13">
        <v>24129.0625</v>
      </c>
      <c r="E30" s="13">
        <v>18371.876543209899</v>
      </c>
      <c r="F30" s="13">
        <v>21713.737499999999</v>
      </c>
      <c r="G30" s="13">
        <v>18513.547445255499</v>
      </c>
      <c r="H30" s="13">
        <v>20421.705882352901</v>
      </c>
      <c r="I30" s="13">
        <v>15274.448</v>
      </c>
      <c r="J30" s="13">
        <v>55693.595041322304</v>
      </c>
      <c r="K30" s="13">
        <v>51455.346456692903</v>
      </c>
      <c r="L30" s="13">
        <v>127914.33913043499</v>
      </c>
      <c r="M30" s="13">
        <v>110403.586206897</v>
      </c>
      <c r="N30" s="13">
        <v>139227.51886792501</v>
      </c>
      <c r="O30" s="13">
        <v>116551.221052632</v>
      </c>
      <c r="P30" s="13">
        <v>111475.96296296301</v>
      </c>
      <c r="Q30" s="13">
        <v>174378.76530612199</v>
      </c>
      <c r="R30" s="13">
        <v>207290.58064516101</v>
      </c>
      <c r="S30" s="13">
        <v>91167.271739130403</v>
      </c>
      <c r="T30" s="13">
        <v>26777.8378378378</v>
      </c>
      <c r="U30" s="13">
        <v>88255.101265822799</v>
      </c>
      <c r="V30" s="13">
        <v>43992.785714285703</v>
      </c>
      <c r="W30" s="13">
        <v>22792.4054054054</v>
      </c>
    </row>
    <row r="31" spans="1:23" ht="12.75" customHeight="1" x14ac:dyDescent="0.2">
      <c r="A31" s="2" t="s">
        <v>5</v>
      </c>
      <c r="B31" s="13">
        <v>136089.23255814001</v>
      </c>
      <c r="C31" s="13">
        <v>220846.880434783</v>
      </c>
      <c r="D31" s="13">
        <v>282407.238636364</v>
      </c>
      <c r="E31" s="13">
        <v>272097.938271605</v>
      </c>
      <c r="F31" s="13">
        <v>332013.84999999998</v>
      </c>
      <c r="G31" s="13">
        <v>414488.35036496399</v>
      </c>
      <c r="H31" s="13">
        <v>423765.06535947701</v>
      </c>
      <c r="I31" s="13">
        <v>454153.99200000003</v>
      </c>
      <c r="J31" s="13">
        <v>542813.85950413195</v>
      </c>
      <c r="K31" s="13">
        <v>500339.21259842499</v>
      </c>
      <c r="L31" s="13">
        <v>661635.64347826096</v>
      </c>
      <c r="M31" s="13">
        <v>660128.87931034504</v>
      </c>
      <c r="N31" s="13">
        <v>848894.26415094303</v>
      </c>
      <c r="O31" s="13">
        <v>833829.90526315803</v>
      </c>
      <c r="P31" s="13">
        <v>1205237.9629629599</v>
      </c>
      <c r="Q31" s="13">
        <v>1179414.23469388</v>
      </c>
      <c r="R31" s="13">
        <v>1030604.37634409</v>
      </c>
      <c r="S31" s="13">
        <v>1201217.7282608701</v>
      </c>
      <c r="T31" s="13">
        <v>1553701.13513514</v>
      </c>
      <c r="U31" s="13">
        <v>1754058.55696203</v>
      </c>
      <c r="V31" s="13">
        <v>1395315.4761904799</v>
      </c>
      <c r="W31" s="13">
        <v>1300451.1216216199</v>
      </c>
    </row>
    <row r="32" spans="1:23" ht="12.75" customHeight="1" x14ac:dyDescent="0.2">
      <c r="A32" s="2" t="s">
        <v>6</v>
      </c>
      <c r="B32" s="13">
        <v>87257.841860465094</v>
      </c>
      <c r="C32" s="13">
        <v>107302.467391304</v>
      </c>
      <c r="D32" s="13">
        <v>128170.721590909</v>
      </c>
      <c r="E32" s="13">
        <v>164259.37037036999</v>
      </c>
      <c r="F32" s="13">
        <v>158034.9375</v>
      </c>
      <c r="G32" s="13">
        <v>171058.97080292</v>
      </c>
      <c r="H32" s="13">
        <v>126596.699346405</v>
      </c>
      <c r="I32" s="13">
        <v>178530.34400000001</v>
      </c>
      <c r="J32" s="13">
        <v>190214.611570248</v>
      </c>
      <c r="K32" s="13">
        <v>276790.94488189003</v>
      </c>
      <c r="L32" s="13">
        <v>292636.21739130397</v>
      </c>
      <c r="M32" s="13">
        <v>257692.77586206899</v>
      </c>
      <c r="N32" s="13">
        <v>323146.64150943398</v>
      </c>
      <c r="O32" s="13">
        <v>404085.8</v>
      </c>
      <c r="P32" s="13">
        <v>434928.33333333302</v>
      </c>
      <c r="Q32" s="13">
        <v>446575.22448979598</v>
      </c>
      <c r="R32" s="13">
        <v>427154.33333333302</v>
      </c>
      <c r="S32" s="13">
        <v>503022.71739130397</v>
      </c>
      <c r="T32" s="13">
        <v>601216.13513513503</v>
      </c>
      <c r="U32" s="13">
        <v>611941.86075949401</v>
      </c>
      <c r="V32" s="13">
        <v>659709.45238095196</v>
      </c>
      <c r="W32" s="13">
        <v>720992.22972973005</v>
      </c>
    </row>
    <row r="33" spans="1:23" ht="12.75" customHeight="1" x14ac:dyDescent="0.2">
      <c r="A33" s="2" t="s">
        <v>4</v>
      </c>
      <c r="B33" s="13">
        <v>56543.739534883702</v>
      </c>
      <c r="C33" s="13">
        <v>60222.179347826102</v>
      </c>
      <c r="D33" s="13">
        <v>61574.801136363603</v>
      </c>
      <c r="E33" s="13">
        <v>67178.055555555606</v>
      </c>
      <c r="F33" s="13">
        <v>74820.137499999997</v>
      </c>
      <c r="G33" s="13">
        <v>69387.2116788321</v>
      </c>
      <c r="H33" s="13">
        <v>107505.660130719</v>
      </c>
      <c r="I33" s="13">
        <v>116644.928</v>
      </c>
      <c r="J33" s="13">
        <v>114469.338842975</v>
      </c>
      <c r="K33" s="13">
        <v>156677.97637795299</v>
      </c>
      <c r="L33" s="13">
        <v>130626.94782608699</v>
      </c>
      <c r="M33" s="13">
        <v>143215.62931034499</v>
      </c>
      <c r="N33" s="13">
        <v>178796.56603773599</v>
      </c>
      <c r="O33" s="13">
        <v>149250.21052631599</v>
      </c>
      <c r="P33" s="13">
        <v>167114.97222222199</v>
      </c>
      <c r="Q33" s="13">
        <v>181001.07142857101</v>
      </c>
      <c r="R33" s="13">
        <v>196723.344086022</v>
      </c>
      <c r="S33" s="13">
        <v>247408.20652173899</v>
      </c>
      <c r="T33" s="13">
        <v>253175.135135135</v>
      </c>
      <c r="U33" s="13">
        <v>247780.15189873401</v>
      </c>
      <c r="V33" s="13">
        <v>221912.285714286</v>
      </c>
      <c r="W33" s="13">
        <v>271533.14864864899</v>
      </c>
    </row>
    <row r="34" spans="1:23" ht="12.75" customHeight="1" x14ac:dyDescent="0.2">
      <c r="A34" s="2" t="s">
        <v>83</v>
      </c>
      <c r="B34" s="13">
        <v>40741.251162790701</v>
      </c>
      <c r="C34" s="13">
        <v>47564.7880434783</v>
      </c>
      <c r="D34" s="13">
        <v>49755.869318181802</v>
      </c>
      <c r="E34" s="13">
        <v>50087.5617283951</v>
      </c>
      <c r="F34" s="13">
        <v>50563.587500000001</v>
      </c>
      <c r="G34" s="13">
        <v>67820.919708029207</v>
      </c>
      <c r="H34" s="13">
        <v>57855.156862745098</v>
      </c>
      <c r="I34" s="13">
        <v>57266.648000000001</v>
      </c>
      <c r="J34" s="13">
        <v>55012.198347107398</v>
      </c>
      <c r="K34" s="13">
        <v>77335.535433070894</v>
      </c>
      <c r="L34" s="13">
        <v>80491.443478260902</v>
      </c>
      <c r="M34" s="13">
        <v>62802.008620689703</v>
      </c>
      <c r="N34" s="13">
        <v>66579.952830188704</v>
      </c>
      <c r="O34" s="13">
        <v>115553.042105263</v>
      </c>
      <c r="P34" s="13">
        <v>68653.462962963007</v>
      </c>
      <c r="Q34" s="13">
        <v>70104.755102040799</v>
      </c>
      <c r="R34" s="13">
        <v>75136.204301075297</v>
      </c>
      <c r="S34" s="13">
        <v>89498.923913043502</v>
      </c>
      <c r="T34" s="13">
        <v>103096.810810811</v>
      </c>
      <c r="U34" s="13">
        <v>76985.227848101305</v>
      </c>
      <c r="V34" s="13">
        <v>110103.357142857</v>
      </c>
      <c r="W34" s="13">
        <v>134883.85135135101</v>
      </c>
    </row>
    <row r="35" spans="1:23" ht="12.75" customHeight="1" x14ac:dyDescent="0.2">
      <c r="A35" s="2" t="s">
        <v>78</v>
      </c>
      <c r="B35" s="13">
        <v>155588.20000000001</v>
      </c>
      <c r="C35" s="13">
        <v>291315.85326086998</v>
      </c>
      <c r="D35" s="13">
        <v>264211.352272727</v>
      </c>
      <c r="E35" s="13">
        <v>247841.60493827201</v>
      </c>
      <c r="F35" s="13">
        <v>315329.88124999998</v>
      </c>
      <c r="G35" s="13">
        <v>346173</v>
      </c>
      <c r="H35" s="15">
        <v>325508.42483660101</v>
      </c>
      <c r="I35" s="15">
        <v>475633.92800000001</v>
      </c>
      <c r="J35" s="15">
        <v>666976.95041322301</v>
      </c>
      <c r="K35" s="15">
        <v>629778.16535433102</v>
      </c>
      <c r="L35" s="15">
        <v>587664.75652173895</v>
      </c>
      <c r="M35" s="15">
        <v>890182.76724137901</v>
      </c>
      <c r="N35" s="15">
        <v>813046.94339622604</v>
      </c>
      <c r="O35" s="15">
        <v>940160.37894736801</v>
      </c>
      <c r="P35" s="15">
        <v>1046100.7037037</v>
      </c>
      <c r="Q35" s="15">
        <v>1268006.3061224499</v>
      </c>
      <c r="R35" s="15">
        <v>1526181.6989247301</v>
      </c>
      <c r="S35" s="15">
        <v>1744582.0326087</v>
      </c>
      <c r="T35" s="15">
        <v>1344356.0135135101</v>
      </c>
      <c r="U35" s="15">
        <v>1788452.9493670899</v>
      </c>
      <c r="V35" s="15">
        <v>1541820.51190476</v>
      </c>
      <c r="W35" s="15">
        <v>2466866.5945945899</v>
      </c>
    </row>
    <row r="36" spans="1:23" s="11" customFormat="1" ht="12.75" customHeight="1" x14ac:dyDescent="0.2">
      <c r="A36" s="11" t="s">
        <v>51</v>
      </c>
      <c r="B36" s="16">
        <f>SUM(B17:B35)</f>
        <v>1632323.376744187</v>
      </c>
      <c r="C36" s="16">
        <f t="shared" ref="C36:H36" si="0">SUM(C17:C35)</f>
        <v>2125505.8206521743</v>
      </c>
      <c r="D36" s="16">
        <f t="shared" si="0"/>
        <v>2537644.0056818202</v>
      </c>
      <c r="E36" s="16">
        <f t="shared" si="0"/>
        <v>2859793.5123456749</v>
      </c>
      <c r="F36" s="16">
        <f t="shared" si="0"/>
        <v>3192252.6937500001</v>
      </c>
      <c r="G36" s="16">
        <f t="shared" si="0"/>
        <v>3640013.3941605897</v>
      </c>
      <c r="H36" s="16">
        <f t="shared" si="0"/>
        <v>3475479.522875818</v>
      </c>
      <c r="I36" s="16">
        <f t="shared" ref="I36:K36" si="1">SUM(I17:I35)</f>
        <v>4034186.3679999998</v>
      </c>
      <c r="J36" s="16">
        <f t="shared" si="1"/>
        <v>5153165.0413223132</v>
      </c>
      <c r="K36" s="16">
        <f t="shared" si="1"/>
        <v>5654813.3622047249</v>
      </c>
      <c r="L36" s="16">
        <f t="shared" ref="L36:M36" si="2">SUM(L17:L35)</f>
        <v>6207691.104347826</v>
      </c>
      <c r="M36" s="16">
        <f t="shared" si="2"/>
        <v>6443929.0431034444</v>
      </c>
      <c r="N36" s="16">
        <f t="shared" ref="N36:O36" si="3">SUM(N17:N35)</f>
        <v>8395416.6698113158</v>
      </c>
      <c r="O36" s="16">
        <f t="shared" si="3"/>
        <v>10041208.136842106</v>
      </c>
      <c r="P36" s="16">
        <f t="shared" ref="P36:Q36" si="4">SUM(P17:P35)</f>
        <v>10576241.185185179</v>
      </c>
      <c r="Q36" s="16">
        <f t="shared" si="4"/>
        <v>11488251.836734701</v>
      </c>
      <c r="R36" s="16">
        <f t="shared" ref="R36:S36" si="5">SUM(R17:R35)</f>
        <v>12933036.03225806</v>
      </c>
      <c r="S36" s="16">
        <f t="shared" si="5"/>
        <v>12415356.934782613</v>
      </c>
      <c r="T36" s="16">
        <f t="shared" ref="T36:W36" si="6">SUM(T17:T35)</f>
        <v>14395604.24324324</v>
      </c>
      <c r="U36" s="16">
        <f t="shared" si="6"/>
        <v>17998082.379746847</v>
      </c>
      <c r="V36" s="16">
        <f t="shared" si="6"/>
        <v>17919261.833333328</v>
      </c>
      <c r="W36" s="16">
        <f t="shared" si="6"/>
        <v>19800225.567567572</v>
      </c>
    </row>
    <row r="37" spans="1:23" ht="11.25" customHeight="1" x14ac:dyDescent="0.2">
      <c r="V37" s="2" t="s">
        <v>76</v>
      </c>
    </row>
    <row r="38" spans="1:23" ht="12.75" customHeight="1" x14ac:dyDescent="0.2">
      <c r="A38" s="11" t="s">
        <v>25</v>
      </c>
      <c r="B38" s="17">
        <f t="shared" ref="B38:H38" si="7">B14-B36</f>
        <v>89347.246511623031</v>
      </c>
      <c r="C38" s="17">
        <f t="shared" si="7"/>
        <v>-651.79891304438934</v>
      </c>
      <c r="D38" s="17">
        <f t="shared" si="7"/>
        <v>171402.63636362972</v>
      </c>
      <c r="E38" s="17">
        <f t="shared" si="7"/>
        <v>370472.97530864505</v>
      </c>
      <c r="F38" s="17">
        <f t="shared" si="7"/>
        <v>487007.09375</v>
      </c>
      <c r="G38" s="17">
        <f t="shared" si="7"/>
        <v>282965.55474452022</v>
      </c>
      <c r="H38" s="17">
        <f t="shared" si="7"/>
        <v>201426.53594771214</v>
      </c>
      <c r="I38" s="17">
        <f t="shared" ref="I38:K38" si="8">I14-I36</f>
        <v>279653.92800000031</v>
      </c>
      <c r="J38" s="17">
        <f t="shared" si="8"/>
        <v>445917.17355371639</v>
      </c>
      <c r="K38" s="17">
        <f t="shared" si="8"/>
        <v>442748.51181102544</v>
      </c>
      <c r="L38" s="17">
        <f t="shared" ref="L38:M38" si="9">L14-L36</f>
        <v>319393.76521739364</v>
      </c>
      <c r="M38" s="17">
        <f t="shared" si="9"/>
        <v>497497.44827586599</v>
      </c>
      <c r="N38" s="17">
        <f t="shared" ref="N38:O38" si="10">N14-N36</f>
        <v>1371978.5849056635</v>
      </c>
      <c r="O38" s="17">
        <f t="shared" si="10"/>
        <v>2891520.3263157941</v>
      </c>
      <c r="P38" s="17">
        <f t="shared" ref="P38:Q38" si="11">P14-P36</f>
        <v>1971387.8240741212</v>
      </c>
      <c r="Q38" s="17">
        <f t="shared" si="11"/>
        <v>1587863.8061223999</v>
      </c>
      <c r="R38" s="17">
        <f t="shared" ref="R38:S38" si="12">R14-R36</f>
        <v>2990300.6989247408</v>
      </c>
      <c r="S38" s="17">
        <f t="shared" si="12"/>
        <v>2010590.2282608878</v>
      </c>
      <c r="T38" s="17">
        <f t="shared" ref="T38:W38" si="13">T14-T36</f>
        <v>1920042.6756756604</v>
      </c>
      <c r="U38" s="17">
        <f t="shared" si="13"/>
        <v>5030139.0759493522</v>
      </c>
      <c r="V38" s="17">
        <f t="shared" si="13"/>
        <v>3880831.7023809701</v>
      </c>
      <c r="W38" s="17">
        <f t="shared" si="13"/>
        <v>1706648.081081029</v>
      </c>
    </row>
    <row r="39" spans="1:23" x14ac:dyDescent="0.2">
      <c r="V39" s="2" t="s">
        <v>76</v>
      </c>
    </row>
    <row r="40" spans="1:23" ht="12.75" customHeight="1" x14ac:dyDescent="0.2">
      <c r="A40" s="2" t="s">
        <v>53</v>
      </c>
      <c r="V40" s="2" t="s">
        <v>76</v>
      </c>
    </row>
    <row r="41" spans="1:23" ht="12.75" customHeight="1" x14ac:dyDescent="0.2">
      <c r="A41" s="2" t="s">
        <v>79</v>
      </c>
      <c r="B41" s="13">
        <v>13369.874418604701</v>
      </c>
      <c r="C41" s="13">
        <v>7983.3423913043498</v>
      </c>
      <c r="D41" s="13">
        <v>8747.7897727272702</v>
      </c>
      <c r="E41" s="13">
        <v>10015.820987654301</v>
      </c>
      <c r="F41" s="13">
        <v>22755.212500000001</v>
      </c>
      <c r="G41" s="13">
        <v>85983.781021897797</v>
      </c>
      <c r="H41" s="13">
        <v>22814.1503267974</v>
      </c>
      <c r="I41" s="13">
        <v>81626.880000000005</v>
      </c>
      <c r="J41" s="13">
        <v>31587.553719008301</v>
      </c>
      <c r="K41" s="13">
        <v>70399.622047244105</v>
      </c>
      <c r="L41" s="13">
        <v>94855.513043478306</v>
      </c>
      <c r="M41" s="13">
        <v>66784.146551724101</v>
      </c>
      <c r="N41" s="13">
        <v>104347.641509434</v>
      </c>
      <c r="O41" s="13">
        <v>65362.178947368397</v>
      </c>
      <c r="P41" s="13">
        <v>52705.416666666701</v>
      </c>
      <c r="Q41" s="13">
        <v>94954.163265306095</v>
      </c>
      <c r="R41" s="13">
        <v>165505.634408602</v>
      </c>
      <c r="S41" s="13">
        <v>142412.19565217401</v>
      </c>
      <c r="T41" s="13">
        <v>222209.78378378399</v>
      </c>
      <c r="U41" s="13">
        <v>242766.64556962001</v>
      </c>
      <c r="V41" s="13">
        <v>776289.82142857101</v>
      </c>
      <c r="W41" s="13">
        <v>1096558.2162162201</v>
      </c>
    </row>
    <row r="42" spans="1:23" ht="12.75" customHeight="1" x14ac:dyDescent="0.2">
      <c r="A42" s="2" t="s">
        <v>80</v>
      </c>
      <c r="B42" s="13">
        <v>92845.627906976704</v>
      </c>
      <c r="C42" s="13">
        <v>90671.755434782594</v>
      </c>
      <c r="D42" s="13">
        <v>145230.869318182</v>
      </c>
      <c r="E42" s="13">
        <v>153921.48765432101</v>
      </c>
      <c r="F42" s="13">
        <v>183352.78750000001</v>
      </c>
      <c r="G42" s="13">
        <v>526208.84671532898</v>
      </c>
      <c r="H42" s="13">
        <v>235631.405228758</v>
      </c>
      <c r="I42" s="13">
        <v>350607.6</v>
      </c>
      <c r="J42" s="13">
        <v>521247.04132231401</v>
      </c>
      <c r="K42" s="13">
        <v>632617.669291339</v>
      </c>
      <c r="L42" s="13">
        <v>495030.98260869598</v>
      </c>
      <c r="M42" s="13">
        <v>627339.50862068997</v>
      </c>
      <c r="N42" s="13">
        <v>780251.55660377396</v>
      </c>
      <c r="O42" s="13">
        <v>930722.15789473697</v>
      </c>
      <c r="P42" s="13">
        <v>718690.15740740695</v>
      </c>
      <c r="Q42" s="13">
        <v>1105155.32653061</v>
      </c>
      <c r="R42" s="13">
        <v>1290240.0430107501</v>
      </c>
      <c r="S42" s="13">
        <v>1227467.7173913</v>
      </c>
      <c r="T42" s="13">
        <v>1373903.7297297299</v>
      </c>
      <c r="U42" s="13">
        <v>1971510.6202531599</v>
      </c>
      <c r="V42" s="13">
        <v>3366558.9642857099</v>
      </c>
      <c r="W42" s="13">
        <v>5643553.8378378404</v>
      </c>
    </row>
    <row r="43" spans="1:23" ht="12.75" customHeight="1" x14ac:dyDescent="0.2">
      <c r="A43" s="11" t="s">
        <v>7</v>
      </c>
      <c r="B43" s="16">
        <f t="shared" ref="B43:H43" si="14">B41-B42</f>
        <v>-79475.753488372007</v>
      </c>
      <c r="C43" s="16">
        <f t="shared" si="14"/>
        <v>-82688.413043478242</v>
      </c>
      <c r="D43" s="16">
        <f t="shared" si="14"/>
        <v>-136483.07954545473</v>
      </c>
      <c r="E43" s="16">
        <f t="shared" si="14"/>
        <v>-143905.66666666672</v>
      </c>
      <c r="F43" s="16">
        <f t="shared" si="14"/>
        <v>-160597.57500000001</v>
      </c>
      <c r="G43" s="16">
        <f t="shared" si="14"/>
        <v>-440225.06569343118</v>
      </c>
      <c r="H43" s="16">
        <f t="shared" si="14"/>
        <v>-212817.25490196061</v>
      </c>
      <c r="I43" s="16">
        <f t="shared" ref="I43:K43" si="15">I41-I42</f>
        <v>-268980.71999999997</v>
      </c>
      <c r="J43" s="16">
        <f t="shared" si="15"/>
        <v>-489659.48760330572</v>
      </c>
      <c r="K43" s="16">
        <f t="shared" si="15"/>
        <v>-562218.04724409489</v>
      </c>
      <c r="L43" s="16">
        <f t="shared" ref="L43:M43" si="16">L41-L42</f>
        <v>-400175.46956521767</v>
      </c>
      <c r="M43" s="16">
        <f t="shared" si="16"/>
        <v>-560555.36206896591</v>
      </c>
      <c r="N43" s="16">
        <f t="shared" ref="N43:O43" si="17">N41-N42</f>
        <v>-675903.91509433999</v>
      </c>
      <c r="O43" s="16">
        <f t="shared" si="17"/>
        <v>-865359.97894736857</v>
      </c>
      <c r="P43" s="16">
        <f t="shared" ref="P43:Q43" si="18">P41-P42</f>
        <v>-665984.74074074021</v>
      </c>
      <c r="Q43" s="16">
        <f t="shared" si="18"/>
        <v>-1010201.1632653039</v>
      </c>
      <c r="R43" s="16">
        <f t="shared" ref="R43:S43" si="19">R41-R42</f>
        <v>-1124734.4086021481</v>
      </c>
      <c r="S43" s="16">
        <f t="shared" si="19"/>
        <v>-1085055.521739126</v>
      </c>
      <c r="T43" s="16">
        <f t="shared" ref="T43:W43" si="20">T41-T42</f>
        <v>-1151693.945945946</v>
      </c>
      <c r="U43" s="16">
        <f t="shared" si="20"/>
        <v>-1728743.9746835399</v>
      </c>
      <c r="V43" s="16">
        <f t="shared" si="20"/>
        <v>-2590269.142857139</v>
      </c>
      <c r="W43" s="16">
        <f t="shared" si="20"/>
        <v>-4546995.6216216199</v>
      </c>
    </row>
    <row r="44" spans="1:23" ht="11.25" customHeight="1" x14ac:dyDescent="0.2">
      <c r="K44" s="13"/>
      <c r="L44" s="13"/>
      <c r="M44" s="13"/>
      <c r="N44" s="13"/>
      <c r="O44" s="13"/>
      <c r="P44" s="13"/>
      <c r="Q44" s="13"/>
      <c r="R44" s="13"/>
      <c r="S44" s="13"/>
      <c r="T44" s="13"/>
      <c r="U44" s="13"/>
      <c r="V44" s="13" t="s">
        <v>76</v>
      </c>
      <c r="W44" s="13"/>
    </row>
    <row r="45" spans="1:23" ht="12.75" customHeight="1" x14ac:dyDescent="0.2">
      <c r="A45" s="11" t="s">
        <v>11</v>
      </c>
      <c r="B45" s="17">
        <f t="shared" ref="B45:H45" si="21">B38+B43</f>
        <v>9871.4930232510233</v>
      </c>
      <c r="C45" s="17">
        <f t="shared" si="21"/>
        <v>-83340.211956522631</v>
      </c>
      <c r="D45" s="17">
        <f t="shared" si="21"/>
        <v>34919.556818174984</v>
      </c>
      <c r="E45" s="17">
        <f t="shared" si="21"/>
        <v>226567.30864197834</v>
      </c>
      <c r="F45" s="17">
        <f t="shared" si="21"/>
        <v>326409.51874999999</v>
      </c>
      <c r="G45" s="17">
        <f t="shared" si="21"/>
        <v>-157259.51094891096</v>
      </c>
      <c r="H45" s="17">
        <f t="shared" si="21"/>
        <v>-11390.71895424847</v>
      </c>
      <c r="I45" s="17">
        <f t="shared" ref="I45:K45" si="22">I38+I43</f>
        <v>10673.208000000333</v>
      </c>
      <c r="J45" s="17">
        <f t="shared" si="22"/>
        <v>-43742.314049589331</v>
      </c>
      <c r="K45" s="17">
        <f t="shared" si="22"/>
        <v>-119469.53543306945</v>
      </c>
      <c r="L45" s="17">
        <f t="shared" ref="L45:M45" si="23">L38+L43</f>
        <v>-80781.704347824038</v>
      </c>
      <c r="M45" s="17">
        <f t="shared" si="23"/>
        <v>-63057.913793099928</v>
      </c>
      <c r="N45" s="17">
        <f t="shared" ref="N45:O45" si="24">N38+N43</f>
        <v>696074.66981132352</v>
      </c>
      <c r="O45" s="17">
        <f t="shared" si="24"/>
        <v>2026160.3473684257</v>
      </c>
      <c r="P45" s="17">
        <f t="shared" ref="P45:Q45" si="25">P38+P43</f>
        <v>1305403.083333381</v>
      </c>
      <c r="Q45" s="17">
        <f t="shared" si="25"/>
        <v>577662.64285709593</v>
      </c>
      <c r="R45" s="17">
        <f t="shared" ref="R45:S45" si="26">R38+R43</f>
        <v>1865566.2903225927</v>
      </c>
      <c r="S45" s="17">
        <f t="shared" si="26"/>
        <v>925534.70652176184</v>
      </c>
      <c r="T45" s="17">
        <f t="shared" ref="T45:W45" si="27">T38+T43</f>
        <v>768348.72972971434</v>
      </c>
      <c r="U45" s="17">
        <f t="shared" si="27"/>
        <v>3301395.1012658123</v>
      </c>
      <c r="V45" s="17">
        <f t="shared" si="27"/>
        <v>1290562.5595238311</v>
      </c>
      <c r="W45" s="17">
        <f t="shared" si="27"/>
        <v>-2840347.5405405909</v>
      </c>
    </row>
    <row r="46" spans="1:23" x14ac:dyDescent="0.2">
      <c r="A46" s="11"/>
    </row>
    <row r="47" spans="1:23" x14ac:dyDescent="0.2">
      <c r="A47" s="11"/>
    </row>
    <row r="48" spans="1:23" ht="15" customHeight="1" x14ac:dyDescent="0.2">
      <c r="A48" s="18" t="s">
        <v>105</v>
      </c>
    </row>
    <row r="49" spans="1:23" ht="12.75" customHeight="1" x14ac:dyDescent="0.2">
      <c r="A49" s="2" t="s">
        <v>47</v>
      </c>
      <c r="B49" s="13">
        <v>8682.1720930232605</v>
      </c>
      <c r="C49" s="13">
        <v>260457.23369565199</v>
      </c>
      <c r="D49" s="13">
        <v>1094253.07386364</v>
      </c>
      <c r="E49" s="13">
        <v>1217352.25308642</v>
      </c>
      <c r="F49" s="13">
        <v>1397667.95</v>
      </c>
      <c r="G49" s="13">
        <v>2791633.6277372302</v>
      </c>
      <c r="H49" s="13">
        <v>2598341.5359477098</v>
      </c>
      <c r="I49" s="13">
        <v>4352187.4400000004</v>
      </c>
      <c r="J49" s="13">
        <v>5042864.6280991696</v>
      </c>
      <c r="K49" s="13">
        <v>7375558.1968503902</v>
      </c>
      <c r="L49" s="13">
        <v>7892380.2782608699</v>
      </c>
      <c r="M49" s="13">
        <v>8291819.1293103499</v>
      </c>
      <c r="N49" s="13">
        <v>11141896.7735849</v>
      </c>
      <c r="O49" s="13">
        <v>20917203.147368401</v>
      </c>
      <c r="P49" s="13">
        <v>15844808.342592601</v>
      </c>
      <c r="Q49" s="13">
        <v>20958084.673469398</v>
      </c>
      <c r="R49" s="13">
        <v>28847676.903225798</v>
      </c>
      <c r="S49" s="13">
        <v>30823657.3695652</v>
      </c>
      <c r="T49" s="13">
        <v>39114866.432432398</v>
      </c>
      <c r="U49" s="13">
        <v>35029945.772151902</v>
      </c>
      <c r="V49" s="13">
        <v>48578824</v>
      </c>
      <c r="W49" s="13">
        <v>56799353.459459499</v>
      </c>
    </row>
    <row r="50" spans="1:23" ht="12.75" customHeight="1" x14ac:dyDescent="0.2">
      <c r="A50" s="2" t="s">
        <v>46</v>
      </c>
      <c r="B50" s="13">
        <v>1207798.3441860499</v>
      </c>
      <c r="C50" s="13">
        <v>1546430.7717391299</v>
      </c>
      <c r="D50" s="13">
        <v>1857817.7954545501</v>
      </c>
      <c r="E50" s="13">
        <v>1908428.5555555599</v>
      </c>
      <c r="F50" s="13">
        <v>1637997.71875</v>
      </c>
      <c r="G50" s="13">
        <v>2497524.77372263</v>
      </c>
      <c r="H50" s="13">
        <v>2042558.5163398699</v>
      </c>
      <c r="I50" s="13">
        <v>2844691.52</v>
      </c>
      <c r="J50" s="13">
        <v>4467762.7272727303</v>
      </c>
      <c r="K50" s="13">
        <v>6194006.7559055099</v>
      </c>
      <c r="L50" s="13">
        <v>4509111.4260869604</v>
      </c>
      <c r="M50" s="13">
        <v>5093805.9827586198</v>
      </c>
      <c r="N50" s="13">
        <v>6546783.3490565997</v>
      </c>
      <c r="O50" s="13">
        <v>9127626.3473684192</v>
      </c>
      <c r="P50" s="13">
        <v>9473300.8703703694</v>
      </c>
      <c r="Q50" s="13">
        <v>13290247.6122449</v>
      </c>
      <c r="R50" s="13">
        <v>13780236.870967699</v>
      </c>
      <c r="S50" s="13">
        <v>9972728.4347826093</v>
      </c>
      <c r="T50" s="13">
        <v>17503311.405405398</v>
      </c>
      <c r="U50" s="13">
        <v>15855807.113924099</v>
      </c>
      <c r="V50" s="13">
        <v>14574054.107142899</v>
      </c>
      <c r="W50" s="13">
        <v>26017990</v>
      </c>
    </row>
    <row r="51" spans="1:23" ht="12.75" customHeight="1" x14ac:dyDescent="0.2">
      <c r="A51" s="2" t="s">
        <v>81</v>
      </c>
      <c r="B51" s="13">
        <v>69876.083720930197</v>
      </c>
      <c r="C51" s="13">
        <v>248398.54891304299</v>
      </c>
      <c r="D51" s="13">
        <v>306175.511363636</v>
      </c>
      <c r="E51" s="13">
        <v>255085.78395061701</v>
      </c>
      <c r="F51" s="13">
        <v>247751.26874999999</v>
      </c>
      <c r="G51" s="13">
        <v>812842.51094890502</v>
      </c>
      <c r="H51" s="13">
        <v>542543.31372549001</v>
      </c>
      <c r="I51" s="13">
        <v>1371789.76</v>
      </c>
      <c r="J51" s="13">
        <v>508917.909090909</v>
      </c>
      <c r="K51" s="13">
        <v>598719.66141732305</v>
      </c>
      <c r="L51" s="13">
        <v>559308.11304347799</v>
      </c>
      <c r="M51" s="13">
        <v>725621.76724137901</v>
      </c>
      <c r="N51" s="13">
        <v>1377952.9339622599</v>
      </c>
      <c r="O51" s="13">
        <v>4825845.8</v>
      </c>
      <c r="P51" s="13">
        <v>3621099.7407407402</v>
      </c>
      <c r="Q51" s="13">
        <v>1053329.26530612</v>
      </c>
      <c r="R51" s="13">
        <v>5390421.46236559</v>
      </c>
      <c r="S51" s="13">
        <v>2034512.4891304299</v>
      </c>
      <c r="T51" s="13">
        <v>4696881.5270270295</v>
      </c>
      <c r="U51" s="13">
        <v>5787821.2531645596</v>
      </c>
      <c r="V51" s="13">
        <v>7909773.5357142901</v>
      </c>
      <c r="W51" s="13">
        <v>10052280.675675699</v>
      </c>
    </row>
    <row r="52" spans="1:23" ht="12.75" customHeight="1" x14ac:dyDescent="0.2">
      <c r="A52" s="11" t="s">
        <v>82</v>
      </c>
      <c r="B52" s="19">
        <v>1286356.6000000001</v>
      </c>
      <c r="C52" s="19">
        <v>2055286.5543478299</v>
      </c>
      <c r="D52" s="19">
        <v>3258246.3806818202</v>
      </c>
      <c r="E52" s="19">
        <v>3380866.59259259</v>
      </c>
      <c r="F52" s="19">
        <v>3283416.9375</v>
      </c>
      <c r="G52" s="19">
        <v>6102000.9124087598</v>
      </c>
      <c r="H52" s="19">
        <v>5183443.3660130696</v>
      </c>
      <c r="I52" s="19">
        <v>8568668.7200000007</v>
      </c>
      <c r="J52" s="19">
        <v>10019545.264462801</v>
      </c>
      <c r="K52" s="19">
        <v>14168284.6141732</v>
      </c>
      <c r="L52" s="19">
        <v>12960799.817391301</v>
      </c>
      <c r="M52" s="19">
        <v>14111246.879310301</v>
      </c>
      <c r="N52" s="19">
        <v>19066633.056603801</v>
      </c>
      <c r="O52" s="19">
        <v>34870675.294736803</v>
      </c>
      <c r="P52" s="19">
        <v>28939208.953703701</v>
      </c>
      <c r="Q52" s="19">
        <v>35301661.551020399</v>
      </c>
      <c r="R52" s="19">
        <v>48018335.2365591</v>
      </c>
      <c r="S52" s="19">
        <v>42830898.293478303</v>
      </c>
      <c r="T52" s="19">
        <v>61315059.364864901</v>
      </c>
      <c r="U52" s="19">
        <v>56673574.139240503</v>
      </c>
      <c r="V52" s="19">
        <v>71062651.642857105</v>
      </c>
      <c r="W52" s="19">
        <v>92869624.135135099</v>
      </c>
    </row>
    <row r="53" spans="1:23" ht="12.75" customHeight="1" x14ac:dyDescent="0.2">
      <c r="A53" s="11" t="s">
        <v>35</v>
      </c>
      <c r="B53" s="12">
        <v>344338.418604651</v>
      </c>
      <c r="C53" s="12">
        <v>476138.92391304299</v>
      </c>
      <c r="D53" s="12">
        <v>753285.21590909106</v>
      </c>
      <c r="E53" s="12">
        <v>790993.32716049405</v>
      </c>
      <c r="F53" s="12">
        <v>879739.33750000002</v>
      </c>
      <c r="G53" s="12">
        <v>1699901.79562044</v>
      </c>
      <c r="H53" s="12">
        <v>1060103.1111111101</v>
      </c>
      <c r="I53" s="12">
        <v>2806944.4</v>
      </c>
      <c r="J53" s="12">
        <v>2129008.73553719</v>
      </c>
      <c r="K53" s="12">
        <v>2006240.26771654</v>
      </c>
      <c r="L53" s="12">
        <v>4032857.7652173899</v>
      </c>
      <c r="M53" s="12">
        <v>2765025.1896551698</v>
      </c>
      <c r="N53" s="12">
        <v>3637092.0566037698</v>
      </c>
      <c r="O53" s="12">
        <v>6444229.3894736804</v>
      </c>
      <c r="P53" s="12">
        <v>5697342.1296296297</v>
      </c>
      <c r="Q53" s="12">
        <v>7789731.4489795901</v>
      </c>
      <c r="R53" s="12">
        <v>7032129</v>
      </c>
      <c r="S53" s="12">
        <v>12723077.293478301</v>
      </c>
      <c r="T53" s="12">
        <v>9455851</v>
      </c>
      <c r="U53" s="12">
        <v>8999810.7341772206</v>
      </c>
      <c r="V53" s="12">
        <v>11791143.5357143</v>
      </c>
      <c r="W53" s="12">
        <v>9325320.9189189207</v>
      </c>
    </row>
    <row r="54" spans="1:23" ht="12.75" customHeight="1" x14ac:dyDescent="0.2">
      <c r="A54" s="11" t="s">
        <v>36</v>
      </c>
      <c r="B54" s="19">
        <f>B52+B53</f>
        <v>1630695.0186046511</v>
      </c>
      <c r="C54" s="19">
        <f>C52+C53</f>
        <v>2531425.4782608729</v>
      </c>
      <c r="D54" s="19">
        <f>D52+D53</f>
        <v>4011531.596590911</v>
      </c>
      <c r="E54" s="19">
        <f>E52+E53</f>
        <v>4171859.919753084</v>
      </c>
      <c r="F54" s="19">
        <f>F52+F53</f>
        <v>4163156.2749999999</v>
      </c>
      <c r="G54" s="19">
        <v>7801902.7080292003</v>
      </c>
      <c r="H54" s="19">
        <v>6243546.4771241797</v>
      </c>
      <c r="I54" s="19">
        <v>11375613.119999999</v>
      </c>
      <c r="J54" s="19">
        <v>12148554</v>
      </c>
      <c r="K54" s="19">
        <v>16174524.8818898</v>
      </c>
      <c r="L54" s="19">
        <v>16993657.5826087</v>
      </c>
      <c r="M54" s="19">
        <v>16876272.068965498</v>
      </c>
      <c r="N54" s="19">
        <v>22703725.1132075</v>
      </c>
      <c r="O54" s="19">
        <v>41314904.684210502</v>
      </c>
      <c r="P54" s="19">
        <v>34636551.083333299</v>
      </c>
      <c r="Q54" s="19">
        <v>43091393</v>
      </c>
      <c r="R54" s="19">
        <v>55050464.2365591</v>
      </c>
      <c r="S54" s="19">
        <v>55553975.586956501</v>
      </c>
      <c r="T54" s="19">
        <v>70770910.364864901</v>
      </c>
      <c r="U54" s="19">
        <v>65673384.873417698</v>
      </c>
      <c r="V54" s="19">
        <v>82853795.178571403</v>
      </c>
      <c r="W54" s="19">
        <v>102194945.05405401</v>
      </c>
    </row>
    <row r="55" spans="1:23" ht="11.25" customHeight="1" x14ac:dyDescent="0.2"/>
    <row r="56" spans="1:23" ht="12.75" customHeight="1" x14ac:dyDescent="0.2">
      <c r="A56" s="2" t="s">
        <v>48</v>
      </c>
      <c r="B56" s="13">
        <v>-14727.823255814001</v>
      </c>
      <c r="C56" s="13">
        <v>245384.04891304299</v>
      </c>
      <c r="D56" s="13">
        <v>490734.494318182</v>
      </c>
      <c r="E56" s="13">
        <v>358261.77160493803</v>
      </c>
      <c r="F56" s="13">
        <v>623797.83125000005</v>
      </c>
      <c r="G56" s="13">
        <v>1449262.4744525501</v>
      </c>
      <c r="H56" s="13">
        <v>608231.63398692803</v>
      </c>
      <c r="I56" s="13">
        <v>3841074.8</v>
      </c>
      <c r="J56" s="13">
        <v>375123.33057851199</v>
      </c>
      <c r="K56" s="13">
        <v>1798364.6614173199</v>
      </c>
      <c r="L56" s="13">
        <v>3494656.1130434801</v>
      </c>
      <c r="M56" s="13">
        <v>2831371.0086206901</v>
      </c>
      <c r="N56" s="13">
        <v>3503342.7924528299</v>
      </c>
      <c r="O56" s="13">
        <v>7844342.9157894701</v>
      </c>
      <c r="P56" s="13">
        <v>7750930.6851851903</v>
      </c>
      <c r="Q56" s="13">
        <v>8457820.2448979598</v>
      </c>
      <c r="R56" s="13">
        <v>15510000.268817199</v>
      </c>
      <c r="S56" s="13">
        <v>9735612.5869565196</v>
      </c>
      <c r="T56" s="13">
        <v>16348957.783783801</v>
      </c>
      <c r="U56" s="13">
        <v>13103927.1265823</v>
      </c>
      <c r="V56" s="13">
        <v>20114443.178571399</v>
      </c>
      <c r="W56" s="13">
        <v>18366238.486486498</v>
      </c>
    </row>
    <row r="57" spans="1:23" ht="12.75" customHeight="1" x14ac:dyDescent="0.2">
      <c r="A57" s="2" t="s">
        <v>37</v>
      </c>
      <c r="B57" s="13">
        <v>1289662.2837209301</v>
      </c>
      <c r="C57" s="13">
        <v>1835729.2717391299</v>
      </c>
      <c r="D57" s="13">
        <v>2770118.9829545501</v>
      </c>
      <c r="E57" s="13">
        <v>3047100.8271604902</v>
      </c>
      <c r="F57" s="13">
        <v>2785216.9562499998</v>
      </c>
      <c r="G57" s="13">
        <v>5311493.7299270099</v>
      </c>
      <c r="H57" s="13">
        <v>4751717.78431373</v>
      </c>
      <c r="I57" s="13">
        <v>6447249.4800000004</v>
      </c>
      <c r="J57" s="13">
        <v>9795858.3388429806</v>
      </c>
      <c r="K57" s="13">
        <v>12656609.409448801</v>
      </c>
      <c r="L57" s="13">
        <v>11378511.060869601</v>
      </c>
      <c r="M57" s="13">
        <v>12301897.112069</v>
      </c>
      <c r="N57" s="13">
        <v>17060012.726415101</v>
      </c>
      <c r="O57" s="13">
        <v>25513122.484210499</v>
      </c>
      <c r="P57" s="13">
        <v>23297423.740740702</v>
      </c>
      <c r="Q57" s="13">
        <v>31268627.4693878</v>
      </c>
      <c r="R57" s="13">
        <v>35751474.516129002</v>
      </c>
      <c r="S57" s="13">
        <v>41365820.336956501</v>
      </c>
      <c r="T57" s="13">
        <v>49692225.445945904</v>
      </c>
      <c r="U57" s="13">
        <v>47051098.379746802</v>
      </c>
      <c r="V57" s="13">
        <v>56483506.642857097</v>
      </c>
      <c r="W57" s="13">
        <v>77900864.297297299</v>
      </c>
    </row>
    <row r="58" spans="1:23" ht="12.75" customHeight="1" x14ac:dyDescent="0.2">
      <c r="A58" s="2" t="s">
        <v>38</v>
      </c>
      <c r="B58" s="13">
        <v>355760.55813953502</v>
      </c>
      <c r="C58" s="13">
        <v>450312.15760869603</v>
      </c>
      <c r="D58" s="13">
        <v>750678.119318182</v>
      </c>
      <c r="E58" s="13">
        <v>766497.32098765403</v>
      </c>
      <c r="F58" s="13">
        <v>754141.48750000005</v>
      </c>
      <c r="G58" s="13">
        <v>1041146.50364964</v>
      </c>
      <c r="H58" s="13">
        <v>883597.05882352905</v>
      </c>
      <c r="I58" s="13">
        <v>1087288.8400000001</v>
      </c>
      <c r="J58" s="13">
        <v>1977572.33057851</v>
      </c>
      <c r="K58" s="13">
        <v>1719550.81102362</v>
      </c>
      <c r="L58" s="13">
        <v>2120490.4086956498</v>
      </c>
      <c r="M58" s="13">
        <v>1743003.9482758599</v>
      </c>
      <c r="N58" s="13">
        <v>2140369.5943396199</v>
      </c>
      <c r="O58" s="13">
        <v>7957439.2842105301</v>
      </c>
      <c r="P58" s="13">
        <v>3588196.65740741</v>
      </c>
      <c r="Q58" s="13">
        <v>3364945.2857142901</v>
      </c>
      <c r="R58" s="13">
        <v>3788989.4516129</v>
      </c>
      <c r="S58" s="13">
        <v>4452542.6630434804</v>
      </c>
      <c r="T58" s="13">
        <v>4729727.13513513</v>
      </c>
      <c r="U58" s="13">
        <v>5518359.3670886103</v>
      </c>
      <c r="V58" s="13">
        <v>6255845.3571428601</v>
      </c>
      <c r="W58" s="13">
        <v>5927842.2702702703</v>
      </c>
    </row>
    <row r="59" spans="1:23" ht="12.75" customHeight="1" x14ac:dyDescent="0.2">
      <c r="A59" s="11" t="s">
        <v>39</v>
      </c>
      <c r="B59" s="19">
        <f t="shared" ref="B59:H59" si="28">SUM(B56:B58)</f>
        <v>1630695.0186046511</v>
      </c>
      <c r="C59" s="19">
        <f t="shared" si="28"/>
        <v>2531425.4782608692</v>
      </c>
      <c r="D59" s="19">
        <f t="shared" si="28"/>
        <v>4011531.5965909143</v>
      </c>
      <c r="E59" s="19">
        <f t="shared" si="28"/>
        <v>4171859.9197530821</v>
      </c>
      <c r="F59" s="19">
        <f t="shared" si="28"/>
        <v>4163156.2749999994</v>
      </c>
      <c r="G59" s="19">
        <f t="shared" si="28"/>
        <v>7801902.7080292003</v>
      </c>
      <c r="H59" s="19">
        <f t="shared" si="28"/>
        <v>6243546.4771241872</v>
      </c>
      <c r="I59" s="19">
        <f t="shared" ref="I59:K59" si="29">SUM(I56:I58)</f>
        <v>11375613.120000001</v>
      </c>
      <c r="J59" s="19">
        <f t="shared" si="29"/>
        <v>12148554.000000002</v>
      </c>
      <c r="K59" s="19">
        <f t="shared" si="29"/>
        <v>16174524.881889742</v>
      </c>
      <c r="L59" s="19">
        <f t="shared" ref="L59:M59" si="30">SUM(L56:L58)</f>
        <v>16993657.58260873</v>
      </c>
      <c r="M59" s="19">
        <f t="shared" si="30"/>
        <v>16876272.068965551</v>
      </c>
      <c r="N59" s="19">
        <f t="shared" ref="N59:O59" si="31">SUM(N56:N58)</f>
        <v>22703725.113207553</v>
      </c>
      <c r="O59" s="19">
        <f t="shared" si="31"/>
        <v>41314904.684210502</v>
      </c>
      <c r="P59" s="19">
        <f t="shared" ref="P59:Q59" si="32">SUM(P56:P58)</f>
        <v>34636551.083333299</v>
      </c>
      <c r="Q59" s="19">
        <f t="shared" si="32"/>
        <v>43091393.000000052</v>
      </c>
      <c r="R59" s="19">
        <f t="shared" ref="R59:S59" si="33">SUM(R56:R58)</f>
        <v>55050464.2365591</v>
      </c>
      <c r="S59" s="19">
        <f t="shared" si="33"/>
        <v>55553975.586956501</v>
      </c>
      <c r="T59" s="19">
        <f t="shared" ref="T59:W59" si="34">SUM(T56:T58)</f>
        <v>70770910.364864841</v>
      </c>
      <c r="U59" s="19">
        <f t="shared" si="34"/>
        <v>65673384.873417713</v>
      </c>
      <c r="V59" s="19">
        <f t="shared" si="34"/>
        <v>82853795.178571358</v>
      </c>
      <c r="W59" s="19">
        <f t="shared" si="34"/>
        <v>102194945.05405407</v>
      </c>
    </row>
    <row r="60" spans="1:23" ht="11.25" customHeight="1" x14ac:dyDescent="0.2">
      <c r="A60" s="11"/>
    </row>
    <row r="61" spans="1:23" ht="11.25" customHeight="1" x14ac:dyDescent="0.2">
      <c r="A61" s="11"/>
    </row>
    <row r="62" spans="1:23" ht="15" customHeight="1" x14ac:dyDescent="0.2">
      <c r="A62" s="9" t="s">
        <v>90</v>
      </c>
    </row>
    <row r="63" spans="1:23" ht="12.75" customHeight="1" x14ac:dyDescent="0.2">
      <c r="A63" s="2" t="s">
        <v>42</v>
      </c>
      <c r="B63" s="25">
        <f t="shared" ref="B63:H63" si="35">(B45+B42)*100/B59</f>
        <v>6.2989780282839432</v>
      </c>
      <c r="C63" s="25">
        <f t="shared" si="35"/>
        <v>0.28962114592039473</v>
      </c>
      <c r="D63" s="25">
        <f t="shared" si="35"/>
        <v>4.4908140892982784</v>
      </c>
      <c r="E63" s="25">
        <f t="shared" si="35"/>
        <v>9.1203636654899753</v>
      </c>
      <c r="F63" s="25">
        <f t="shared" si="35"/>
        <v>12.244611361604486</v>
      </c>
      <c r="G63" s="25">
        <f t="shared" si="35"/>
        <v>4.7289661198507371</v>
      </c>
      <c r="H63" s="25">
        <f t="shared" si="35"/>
        <v>3.5915594942090681</v>
      </c>
      <c r="I63" s="25">
        <f t="shared" ref="I63:J63" si="36">(I45+I42)*100/I59</f>
        <v>3.1759238309961115</v>
      </c>
      <c r="J63" s="25">
        <f t="shared" si="36"/>
        <v>3.9305478435764831</v>
      </c>
      <c r="K63" s="25">
        <f t="shared" ref="K63:L63" si="37">(K45+K42)*100/K59</f>
        <v>3.1725700606688618</v>
      </c>
      <c r="L63" s="25">
        <f t="shared" si="37"/>
        <v>2.4376699144792329</v>
      </c>
      <c r="M63" s="25">
        <f t="shared" ref="M63:N63" si="38">(M45+M42)*100/M59</f>
        <v>3.3436388825780425</v>
      </c>
      <c r="N63" s="25">
        <f t="shared" si="38"/>
        <v>6.5025726793893694</v>
      </c>
      <c r="O63" s="25">
        <f t="shared" ref="O63:P63" si="39">(O45+O42)*100/O59</f>
        <v>7.1569389494276328</v>
      </c>
      <c r="P63" s="25">
        <f t="shared" si="39"/>
        <v>5.8438071269594678</v>
      </c>
      <c r="Q63" s="25">
        <f t="shared" ref="Q63:R63" si="40">(Q45+Q42)*100/Q59</f>
        <v>3.9052299130541077</v>
      </c>
      <c r="R63" s="25">
        <f t="shared" si="40"/>
        <v>5.7325698831029417</v>
      </c>
      <c r="S63" s="25">
        <f t="shared" ref="S63:U63" si="41">(S45+S42)*100/S59</f>
        <v>3.8755145804876734</v>
      </c>
      <c r="T63" s="25">
        <f t="shared" si="41"/>
        <v>3.027024025005328</v>
      </c>
      <c r="U63" s="25">
        <f t="shared" si="41"/>
        <v>8.0289842402401579</v>
      </c>
      <c r="V63" s="25">
        <f t="shared" ref="V63:W63" si="42">(V45+V42)*100/V59</f>
        <v>5.6208910090023512</v>
      </c>
      <c r="W63" s="25">
        <f t="shared" si="42"/>
        <v>2.7429989769205774</v>
      </c>
    </row>
    <row r="64" spans="1:23" ht="12.75" customHeight="1" x14ac:dyDescent="0.2">
      <c r="A64" s="2" t="s">
        <v>52</v>
      </c>
      <c r="B64" s="21">
        <f t="shared" ref="B64:H64" si="43">(B38/B14)*100</f>
        <v>5.1895667675772152</v>
      </c>
      <c r="C64" s="21">
        <f t="shared" si="43"/>
        <v>-3.0674997264560851E-2</v>
      </c>
      <c r="D64" s="21">
        <f t="shared" si="43"/>
        <v>6.3270463381248092</v>
      </c>
      <c r="E64" s="21">
        <f t="shared" si="43"/>
        <v>11.468805336171089</v>
      </c>
      <c r="F64" s="21">
        <f t="shared" si="43"/>
        <v>13.236550879189583</v>
      </c>
      <c r="G64" s="21">
        <f t="shared" si="43"/>
        <v>7.2130276106501912</v>
      </c>
      <c r="H64" s="21">
        <f t="shared" si="43"/>
        <v>5.4781529015228898</v>
      </c>
      <c r="I64" s="21">
        <f t="shared" ref="I64:J64" si="44">(I38/I14)*100</f>
        <v>6.4827139813059116</v>
      </c>
      <c r="J64" s="21">
        <f t="shared" si="44"/>
        <v>7.9641119105015594</v>
      </c>
      <c r="K64" s="21">
        <f t="shared" ref="K64:L64" si="45">(K38/K14)*100</f>
        <v>7.2610745238643855</v>
      </c>
      <c r="L64" s="21">
        <f t="shared" si="45"/>
        <v>4.8933600772785573</v>
      </c>
      <c r="M64" s="21">
        <f t="shared" ref="M64:N64" si="46">(M38/M14)*100</f>
        <v>7.167077961478344</v>
      </c>
      <c r="N64" s="21">
        <f t="shared" si="46"/>
        <v>14.046514440409199</v>
      </c>
      <c r="O64" s="21">
        <f t="shared" ref="O64:P64" si="47">(O38/O14)*100</f>
        <v>22.358161578610503</v>
      </c>
      <c r="P64" s="21">
        <f t="shared" si="47"/>
        <v>15.711237737578712</v>
      </c>
      <c r="Q64" s="21">
        <f t="shared" ref="Q64:R64" si="48">(Q38/Q14)*100</f>
        <v>12.143237712873693</v>
      </c>
      <c r="R64" s="21">
        <f t="shared" si="48"/>
        <v>18.77935981262527</v>
      </c>
      <c r="S64" s="21">
        <f t="shared" ref="S64:U64" si="49">(S38/S14)*100</f>
        <v>13.937318676805033</v>
      </c>
      <c r="T64" s="21">
        <f t="shared" si="49"/>
        <v>11.768106316699365</v>
      </c>
      <c r="U64" s="21">
        <f t="shared" si="49"/>
        <v>21.843367650544764</v>
      </c>
      <c r="V64" s="21">
        <f t="shared" ref="V64:W64" si="50">(V38/V14)*100</f>
        <v>17.801903904784378</v>
      </c>
      <c r="W64" s="21">
        <f t="shared" si="50"/>
        <v>7.9353610801924583</v>
      </c>
    </row>
    <row r="65" spans="1:23" ht="12.75" customHeight="1" x14ac:dyDescent="0.2">
      <c r="A65" s="21" t="s">
        <v>91</v>
      </c>
      <c r="B65" s="21" t="str">
        <f>IF(B56&gt;0,(B45/B56)*100," ")</f>
        <v xml:space="preserve"> </v>
      </c>
      <c r="C65" s="21">
        <f t="shared" ref="C65:H65" si="51">IF(C56&gt;0,(C45/C56)*100," ")</f>
        <v>-33.963174185806999</v>
      </c>
      <c r="D65" s="21">
        <f t="shared" si="51"/>
        <v>7.1157738497049428</v>
      </c>
      <c r="E65" s="21">
        <f t="shared" si="51"/>
        <v>63.240715755690047</v>
      </c>
      <c r="F65" s="21">
        <f t="shared" si="51"/>
        <v>52.326170819786732</v>
      </c>
      <c r="G65" s="21">
        <f t="shared" si="51"/>
        <v>-10.851002749402918</v>
      </c>
      <c r="H65" s="21">
        <f t="shared" si="51"/>
        <v>-1.8727600338020691</v>
      </c>
      <c r="I65" s="21">
        <f t="shared" ref="I65:J65" si="52">IF(I56&gt;0,(I45/I56)*100," ")</f>
        <v>0.27787035024676776</v>
      </c>
      <c r="J65" s="21">
        <f t="shared" si="52"/>
        <v>-11.660782063896241</v>
      </c>
      <c r="K65" s="21">
        <f t="shared" ref="K65:L65" si="53">IF(K56&gt;0,(K45/K56)*100," ")</f>
        <v>-6.6432319315546167</v>
      </c>
      <c r="L65" s="21">
        <f t="shared" si="53"/>
        <v>-2.311578070480635</v>
      </c>
      <c r="M65" s="21">
        <f t="shared" ref="M65:N65" si="54">IF(M56&gt;0,(M45/M56)*100," ")</f>
        <v>-2.2271158954833954</v>
      </c>
      <c r="N65" s="21">
        <f t="shared" si="54"/>
        <v>19.868871276623601</v>
      </c>
      <c r="O65" s="21">
        <f t="shared" ref="O65:P65" si="55">IF(O56&gt;0,(O45/O56)*100," ")</f>
        <v>25.829573861311861</v>
      </c>
      <c r="P65" s="21">
        <f t="shared" si="55"/>
        <v>16.841888237092284</v>
      </c>
      <c r="Q65" s="21">
        <f t="shared" ref="Q65:R65" si="56">IF(Q56&gt;0,(Q45/Q56)*100," ")</f>
        <v>6.8299233860587352</v>
      </c>
      <c r="R65" s="21">
        <f t="shared" si="56"/>
        <v>12.028151244286612</v>
      </c>
      <c r="S65" s="21">
        <f t="shared" ref="S65:U65" si="57">IF(S56&gt;0,(S45/S56)*100," ")</f>
        <v>9.5066920366342984</v>
      </c>
      <c r="T65" s="21">
        <f t="shared" si="57"/>
        <v>4.6996801869035574</v>
      </c>
      <c r="U65" s="21">
        <f t="shared" si="57"/>
        <v>25.193936667800028</v>
      </c>
      <c r="V65" s="21">
        <f t="shared" ref="V65:W65" si="58">IF(V56&gt;0,(V45/V56)*100," ")</f>
        <v>6.4160988602394484</v>
      </c>
      <c r="W65" s="21">
        <f t="shared" si="58"/>
        <v>-15.465047688618769</v>
      </c>
    </row>
    <row r="66" spans="1:23" ht="12.75" customHeight="1" x14ac:dyDescent="0.2">
      <c r="A66" s="21" t="s">
        <v>92</v>
      </c>
      <c r="B66" s="21">
        <f>(B53/B58)*100</f>
        <v>96.789374405466262</v>
      </c>
      <c r="C66" s="21">
        <f t="shared" ref="C66:H66" si="59">(C53/C58)*100</f>
        <v>105.73530291553652</v>
      </c>
      <c r="D66" s="21">
        <f t="shared" si="59"/>
        <v>100.34729886536149</v>
      </c>
      <c r="E66" s="21">
        <f t="shared" si="59"/>
        <v>103.19583715456125</v>
      </c>
      <c r="F66" s="21">
        <f t="shared" si="59"/>
        <v>116.65441460015154</v>
      </c>
      <c r="G66" s="21">
        <f t="shared" si="59"/>
        <v>163.27210336504959</v>
      </c>
      <c r="H66" s="21">
        <f t="shared" si="59"/>
        <v>119.97585330609759</v>
      </c>
      <c r="I66" s="21">
        <f t="shared" ref="I66:J66" si="60">(I53/I58)*100</f>
        <v>258.15995683354936</v>
      </c>
      <c r="J66" s="21">
        <f t="shared" si="60"/>
        <v>107.65769234414699</v>
      </c>
      <c r="K66" s="21">
        <f t="shared" ref="K66:L66" si="61">(K53/K58)*100</f>
        <v>116.67234575768417</v>
      </c>
      <c r="L66" s="21">
        <f t="shared" si="61"/>
        <v>190.18514531730753</v>
      </c>
      <c r="M66" s="21">
        <f t="shared" ref="M66:N66" si="62">(M53/M58)*100</f>
        <v>158.63562399788424</v>
      </c>
      <c r="N66" s="21">
        <f t="shared" si="62"/>
        <v>169.92822483660547</v>
      </c>
      <c r="O66" s="21">
        <f t="shared" ref="O66:P66" si="63">(O53/O58)*100</f>
        <v>80.983707940575542</v>
      </c>
      <c r="P66" s="21">
        <f t="shared" si="63"/>
        <v>158.78009690099165</v>
      </c>
      <c r="Q66" s="21">
        <f t="shared" ref="Q66:R66" si="64">(Q53/Q58)*100</f>
        <v>231.49652631947725</v>
      </c>
      <c r="R66" s="21">
        <f t="shared" si="64"/>
        <v>185.59378667593168</v>
      </c>
      <c r="S66" s="21">
        <f t="shared" ref="S66:U66" si="65">(S53/S58)*100</f>
        <v>285.74857685432261</v>
      </c>
      <c r="T66" s="21">
        <f t="shared" si="65"/>
        <v>199.92381652963672</v>
      </c>
      <c r="U66" s="21">
        <f t="shared" si="65"/>
        <v>163.08852206784357</v>
      </c>
      <c r="V66" s="21">
        <f t="shared" ref="V66:W66" si="66">(V53/V58)*100</f>
        <v>188.4820174183381</v>
      </c>
      <c r="W66" s="21">
        <f t="shared" si="66"/>
        <v>157.31391784305603</v>
      </c>
    </row>
    <row r="67" spans="1:23" ht="12.75" customHeight="1" x14ac:dyDescent="0.2">
      <c r="A67" s="21" t="s">
        <v>93</v>
      </c>
      <c r="B67" s="21">
        <f>(B56/B59)*100</f>
        <v>-0.90316233800826018</v>
      </c>
      <c r="C67" s="21">
        <f t="shared" ref="C67:H67" si="67">(C56/C59)*100</f>
        <v>9.69351264812369</v>
      </c>
      <c r="D67" s="21">
        <f t="shared" si="67"/>
        <v>12.233095577141126</v>
      </c>
      <c r="E67" s="21">
        <f t="shared" si="67"/>
        <v>8.587579125287176</v>
      </c>
      <c r="F67" s="21">
        <f t="shared" si="67"/>
        <v>14.9837716877443</v>
      </c>
      <c r="G67" s="21">
        <f t="shared" si="67"/>
        <v>18.575756820974778</v>
      </c>
      <c r="H67" s="21">
        <f t="shared" si="67"/>
        <v>9.7417651364562747</v>
      </c>
      <c r="I67" s="21">
        <f t="shared" ref="I67:J67" si="68">(I56/I59)*100</f>
        <v>33.765870546764866</v>
      </c>
      <c r="J67" s="21">
        <f t="shared" si="68"/>
        <v>3.0878023061716804</v>
      </c>
      <c r="K67" s="21">
        <f t="shared" ref="K67:L67" si="69">(K56/K59)*100</f>
        <v>11.118500695070859</v>
      </c>
      <c r="L67" s="21">
        <f t="shared" si="69"/>
        <v>20.564472927946383</v>
      </c>
      <c r="M67" s="21">
        <f t="shared" ref="M67:N67" si="70">(M56/M59)*100</f>
        <v>16.777230167007151</v>
      </c>
      <c r="N67" s="21">
        <f t="shared" si="70"/>
        <v>15.430695954008062</v>
      </c>
      <c r="O67" s="21">
        <f t="shared" ref="O67:P67" si="71">(O56/O59)*100</f>
        <v>18.986714300196308</v>
      </c>
      <c r="P67" s="21">
        <f t="shared" si="71"/>
        <v>22.377893995672242</v>
      </c>
      <c r="Q67" s="21">
        <f t="shared" ref="Q67:R67" si="72">(Q56/Q59)*100</f>
        <v>19.627632471519195</v>
      </c>
      <c r="R67" s="21">
        <f t="shared" si="72"/>
        <v>28.174149816736666</v>
      </c>
      <c r="S67" s="21">
        <f t="shared" ref="S67:U67" si="73">(S56/S59)*100</f>
        <v>17.524601046270288</v>
      </c>
      <c r="T67" s="21">
        <f t="shared" si="73"/>
        <v>23.101239901388155</v>
      </c>
      <c r="U67" s="21">
        <f t="shared" si="73"/>
        <v>19.953177610442175</v>
      </c>
      <c r="V67" s="21">
        <f t="shared" ref="V67:W67" si="74">(V56/V59)*100</f>
        <v>24.277032977450908</v>
      </c>
      <c r="W67" s="21">
        <f t="shared" si="74"/>
        <v>17.971768052492251</v>
      </c>
    </row>
    <row r="68" spans="1:23" ht="12.75" customHeight="1" x14ac:dyDescent="0.2">
      <c r="A68" s="21" t="s">
        <v>99</v>
      </c>
      <c r="B68" s="21">
        <f>(B57/B59)*100</f>
        <v>79.086663600926741</v>
      </c>
      <c r="C68" s="21">
        <f t="shared" ref="C68:H68" si="75">(C57/C59)*100</f>
        <v>72.517610630999343</v>
      </c>
      <c r="D68" s="21">
        <f t="shared" si="75"/>
        <v>69.053899146865916</v>
      </c>
      <c r="E68" s="21">
        <f t="shared" si="75"/>
        <v>73.039384969110785</v>
      </c>
      <c r="F68" s="21">
        <f t="shared" si="75"/>
        <v>66.901571122261089</v>
      </c>
      <c r="G68" s="21">
        <f t="shared" si="75"/>
        <v>68.07946636479808</v>
      </c>
      <c r="H68" s="21">
        <f t="shared" si="75"/>
        <v>76.106068910091594</v>
      </c>
      <c r="I68" s="21">
        <f t="shared" ref="I68:J68" si="76">(I57/I59)*100</f>
        <v>56.676061430612364</v>
      </c>
      <c r="J68" s="21">
        <f t="shared" si="76"/>
        <v>80.633944902767681</v>
      </c>
      <c r="K68" s="21">
        <f t="shared" ref="K68:L68" si="77">(K57/K59)*100</f>
        <v>78.250270112231405</v>
      </c>
      <c r="L68" s="21">
        <f t="shared" si="77"/>
        <v>66.957398697466658</v>
      </c>
      <c r="M68" s="21">
        <f t="shared" ref="M68:N68" si="78">(M57/M59)*100</f>
        <v>72.894636100892498</v>
      </c>
      <c r="N68" s="21">
        <f t="shared" si="78"/>
        <v>75.14191015504629</v>
      </c>
      <c r="O68" s="21">
        <f t="shared" ref="O68:P68" si="79">(O57/O59)*100</f>
        <v>61.752829104216623</v>
      </c>
      <c r="P68" s="21">
        <f t="shared" si="79"/>
        <v>67.262539173396945</v>
      </c>
      <c r="Q68" s="21">
        <f t="shared" ref="Q68:R68" si="80">(Q57/Q59)*100</f>
        <v>72.563510465739085</v>
      </c>
      <c r="R68" s="21">
        <f t="shared" si="80"/>
        <v>64.943093599538429</v>
      </c>
      <c r="S68" s="21">
        <f t="shared" ref="S68:U68" si="81">(S57/S59)*100</f>
        <v>74.460594223735029</v>
      </c>
      <c r="T68" s="21">
        <f t="shared" si="81"/>
        <v>70.215608630373467</v>
      </c>
      <c r="U68" s="21">
        <f t="shared" si="81"/>
        <v>71.644089109211478</v>
      </c>
      <c r="V68" s="21">
        <f t="shared" ref="V68:W68" si="82">(V57/V59)*100</f>
        <v>68.17250377139699</v>
      </c>
      <c r="W68" s="21">
        <f t="shared" si="82"/>
        <v>76.227707990931577</v>
      </c>
    </row>
    <row r="69" spans="1:23" ht="12.75" customHeight="1" x14ac:dyDescent="0.2">
      <c r="A69" s="21" t="s">
        <v>100</v>
      </c>
      <c r="B69" s="21">
        <f>(B58/B59)*100</f>
        <v>21.816498737081524</v>
      </c>
      <c r="C69" s="21">
        <f t="shared" ref="C69:H69" si="83">(C58/C59)*100</f>
        <v>17.78887672087696</v>
      </c>
      <c r="D69" s="21">
        <f t="shared" si="83"/>
        <v>18.713005275992948</v>
      </c>
      <c r="E69" s="21">
        <f t="shared" si="83"/>
        <v>18.373035905602038</v>
      </c>
      <c r="F69" s="21">
        <f t="shared" si="83"/>
        <v>18.114657189994631</v>
      </c>
      <c r="G69" s="21">
        <f t="shared" si="83"/>
        <v>13.344776814227139</v>
      </c>
      <c r="H69" s="21">
        <f t="shared" si="83"/>
        <v>14.152165953452128</v>
      </c>
      <c r="I69" s="21">
        <f t="shared" ref="I69:J69" si="84">(I58/I59)*100</f>
        <v>9.5580680226227663</v>
      </c>
      <c r="J69" s="21">
        <f t="shared" si="84"/>
        <v>16.278252791060645</v>
      </c>
      <c r="K69" s="21">
        <f t="shared" ref="K69:L69" si="85">(K58/K59)*100</f>
        <v>10.631229192697727</v>
      </c>
      <c r="L69" s="21">
        <f t="shared" si="85"/>
        <v>12.478128374586969</v>
      </c>
      <c r="M69" s="21">
        <f t="shared" ref="M69:N69" si="86">(M58/M59)*100</f>
        <v>10.328133732100346</v>
      </c>
      <c r="N69" s="21">
        <f t="shared" si="86"/>
        <v>9.4273938909456394</v>
      </c>
      <c r="O69" s="21">
        <f t="shared" ref="O69:P69" si="87">(O58/O59)*100</f>
        <v>19.260456595587065</v>
      </c>
      <c r="P69" s="21">
        <f t="shared" si="87"/>
        <v>10.359566830930831</v>
      </c>
      <c r="Q69" s="21">
        <f t="shared" ref="Q69:R69" si="88">(Q58/Q59)*100</f>
        <v>7.8088570627417084</v>
      </c>
      <c r="R69" s="21">
        <f t="shared" si="88"/>
        <v>6.8827565837249125</v>
      </c>
      <c r="S69" s="21">
        <f t="shared" ref="S69:U69" si="89">(S58/S59)*100</f>
        <v>8.0148047299946814</v>
      </c>
      <c r="T69" s="21">
        <f t="shared" si="89"/>
        <v>6.6831514682383766</v>
      </c>
      <c r="U69" s="21">
        <f t="shared" si="89"/>
        <v>8.4027332803463413</v>
      </c>
      <c r="V69" s="21">
        <f t="shared" ref="V69:W69" si="90">(V58/V59)*100</f>
        <v>7.5504632511520997</v>
      </c>
      <c r="W69" s="21">
        <f t="shared" si="90"/>
        <v>5.8005239565761801</v>
      </c>
    </row>
    <row r="70" spans="1:23" ht="12.75" customHeight="1" x14ac:dyDescent="0.2">
      <c r="A70" s="21" t="s">
        <v>94</v>
      </c>
      <c r="B70" s="22">
        <f>(B52/(B56+B57))*100</f>
        <v>100.89590013362076</v>
      </c>
      <c r="C70" s="22">
        <f t="shared" ref="C70:H70" si="91">(C52/(C56+C57))*100</f>
        <v>98.758992792557336</v>
      </c>
      <c r="D70" s="22">
        <f t="shared" si="91"/>
        <v>99.920048643427776</v>
      </c>
      <c r="E70" s="22">
        <f t="shared" si="91"/>
        <v>99.280663792404397</v>
      </c>
      <c r="F70" s="22">
        <f t="shared" si="91"/>
        <v>96.315714133580897</v>
      </c>
      <c r="G70" s="22">
        <f t="shared" si="91"/>
        <v>90.256189218240635</v>
      </c>
      <c r="H70" s="22">
        <f t="shared" si="91"/>
        <v>96.706945560252151</v>
      </c>
      <c r="I70" s="22">
        <f t="shared" ref="I70:J70" si="92">(I52/(I56+I57))*100</f>
        <v>83.285367828627571</v>
      </c>
      <c r="J70" s="22">
        <f t="shared" si="92"/>
        <v>98.51109352193626</v>
      </c>
      <c r="K70" s="22">
        <f t="shared" ref="K70:L70" si="93">(K52/(K56+K57))*100</f>
        <v>98.016672632635562</v>
      </c>
      <c r="L70" s="22">
        <f t="shared" si="93"/>
        <v>87.142164582967965</v>
      </c>
      <c r="M70" s="22">
        <f t="shared" ref="M70:N70" si="94">(M52/(M56+M57))*100</f>
        <v>93.246526571599446</v>
      </c>
      <c r="N70" s="22">
        <f t="shared" si="94"/>
        <v>92.721409397941827</v>
      </c>
      <c r="O70" s="22">
        <f t="shared" ref="O70:P70" si="95">(O52/(O56+O57))*100</f>
        <v>104.53634554241893</v>
      </c>
      <c r="P70" s="22">
        <f t="shared" si="95"/>
        <v>93.206900941387673</v>
      </c>
      <c r="Q70" s="22">
        <f t="shared" ref="Q70:R70" si="96">(Q52/(Q56+Q57))*100</f>
        <v>88.86186302110724</v>
      </c>
      <c r="R70" s="22">
        <f t="shared" si="96"/>
        <v>93.673339360615699</v>
      </c>
      <c r="S70" s="22">
        <f t="shared" ref="S70:U70" si="97">(S52/(S56+S57))*100</f>
        <v>83.815454563184076</v>
      </c>
      <c r="T70" s="22">
        <f t="shared" si="97"/>
        <v>92.843671730676618</v>
      </c>
      <c r="U70" s="22">
        <f t="shared" si="97"/>
        <v>94.212534467760619</v>
      </c>
      <c r="V70" s="22">
        <f t="shared" ref="V70:W70" si="98">(V52/(V56+V57))*100</f>
        <v>92.773568755461824</v>
      </c>
      <c r="W70" s="22">
        <f t="shared" si="98"/>
        <v>96.470779165049308</v>
      </c>
    </row>
    <row r="72" spans="1:23" s="11" customFormat="1" ht="12.75" customHeight="1" x14ac:dyDescent="0.2">
      <c r="A72" s="11" t="s">
        <v>40</v>
      </c>
      <c r="B72" s="11">
        <v>214</v>
      </c>
      <c r="C72" s="11">
        <v>215</v>
      </c>
      <c r="D72" s="11">
        <v>216</v>
      </c>
      <c r="E72" s="11">
        <v>226</v>
      </c>
      <c r="F72" s="11">
        <v>203</v>
      </c>
      <c r="G72" s="23">
        <v>193.233576642336</v>
      </c>
      <c r="H72" s="11">
        <v>180</v>
      </c>
      <c r="I72" s="23">
        <v>167.04</v>
      </c>
      <c r="J72" s="23">
        <v>200</v>
      </c>
      <c r="K72" s="23">
        <v>203.803149606299</v>
      </c>
      <c r="L72" s="23">
        <v>198.73913043478299</v>
      </c>
      <c r="M72" s="23">
        <v>183.422413793103</v>
      </c>
      <c r="N72" s="23">
        <v>205</v>
      </c>
      <c r="O72" s="11">
        <v>175</v>
      </c>
      <c r="P72" s="11">
        <v>176</v>
      </c>
      <c r="Q72" s="26">
        <v>177.816326530612</v>
      </c>
      <c r="R72" s="26">
        <v>155.82795698924701</v>
      </c>
      <c r="S72" s="26">
        <v>127.315217391304</v>
      </c>
      <c r="T72" s="26">
        <v>164.216216216216</v>
      </c>
      <c r="U72" s="26">
        <v>150.60759493670901</v>
      </c>
      <c r="V72" s="26">
        <v>134.892857142857</v>
      </c>
      <c r="W72" s="26">
        <v>135.94594594594599</v>
      </c>
    </row>
    <row r="74" spans="1:23" ht="12.75" customHeight="1" x14ac:dyDescent="0.2">
      <c r="A74" s="11" t="s">
        <v>8</v>
      </c>
      <c r="B74" s="11">
        <v>27</v>
      </c>
      <c r="C74" s="11">
        <v>37</v>
      </c>
      <c r="D74" s="11">
        <v>41</v>
      </c>
      <c r="E74" s="11">
        <v>48</v>
      </c>
      <c r="F74" s="11">
        <v>57</v>
      </c>
      <c r="G74" s="11">
        <v>51</v>
      </c>
      <c r="H74" s="11">
        <v>27</v>
      </c>
      <c r="I74" s="11">
        <v>26</v>
      </c>
      <c r="J74" s="11">
        <v>32</v>
      </c>
      <c r="K74" s="11">
        <v>34</v>
      </c>
      <c r="L74" s="11">
        <v>39</v>
      </c>
      <c r="M74" s="11">
        <v>36</v>
      </c>
      <c r="N74" s="11">
        <v>38</v>
      </c>
      <c r="O74" s="11">
        <v>42</v>
      </c>
      <c r="P74" s="11">
        <v>38</v>
      </c>
      <c r="Q74" s="11">
        <v>38</v>
      </c>
      <c r="R74" s="11">
        <v>37</v>
      </c>
      <c r="S74" s="11">
        <v>29</v>
      </c>
      <c r="T74" s="11">
        <v>28</v>
      </c>
      <c r="U74" s="11">
        <v>34</v>
      </c>
      <c r="V74" s="11">
        <v>36</v>
      </c>
      <c r="W74" s="11">
        <v>32</v>
      </c>
    </row>
    <row r="75" spans="1:23" ht="12.75" customHeight="1" x14ac:dyDescent="0.2">
      <c r="A75" s="11" t="s">
        <v>49</v>
      </c>
      <c r="B75" s="11">
        <v>215</v>
      </c>
      <c r="C75" s="11">
        <v>184</v>
      </c>
      <c r="D75" s="11">
        <v>176</v>
      </c>
      <c r="E75" s="11">
        <v>162</v>
      </c>
      <c r="F75" s="11">
        <v>160</v>
      </c>
      <c r="G75" s="11">
        <v>137</v>
      </c>
      <c r="H75" s="11">
        <v>153</v>
      </c>
      <c r="I75" s="11">
        <v>125</v>
      </c>
      <c r="J75" s="11">
        <v>121</v>
      </c>
      <c r="K75" s="11">
        <v>127</v>
      </c>
      <c r="L75" s="11">
        <v>115</v>
      </c>
      <c r="M75" s="11">
        <v>116</v>
      </c>
      <c r="N75" s="11">
        <v>106</v>
      </c>
      <c r="O75" s="11">
        <v>95</v>
      </c>
      <c r="P75" s="11">
        <v>108</v>
      </c>
      <c r="Q75" s="11">
        <v>98</v>
      </c>
      <c r="R75" s="11">
        <v>93</v>
      </c>
      <c r="S75" s="11">
        <v>92</v>
      </c>
      <c r="T75" s="11">
        <v>74</v>
      </c>
      <c r="U75" s="11">
        <v>79</v>
      </c>
      <c r="V75" s="11">
        <v>84</v>
      </c>
      <c r="W75" s="11">
        <v>74</v>
      </c>
    </row>
    <row r="76" spans="1:23" ht="12.75"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row>
  </sheetData>
  <phoneticPr fontId="4" type="noConversion"/>
  <pageMargins left="0.78740157480314965" right="0.78740157480314965" top="0.98425196850393704" bottom="0.98425196850393704" header="0.51181102362204722" footer="0.51181102362204722"/>
  <pageSetup paperSize="9" scale="48" fitToWidth="2" orientation="landscape" horizontalDpi="4294967292" verticalDpi="300" r:id="rId1"/>
  <headerFooter alignWithMargins="0">
    <oddHeader>&amp;A</oddHeader>
    <oddFooter>Side &amp;P</oddFooter>
  </headerFooter>
  <ignoredErrors>
    <ignoredError sqref="M63:M64 M66:M70"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G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 x14ac:dyDescent="0.2"/>
  <cols>
    <col min="1" max="1" width="63.5703125" style="2" customWidth="1"/>
    <col min="2" max="16" width="12.7109375" style="2" customWidth="1"/>
    <col min="17" max="23" width="14" style="2" customWidth="1"/>
    <col min="24" max="16384" width="9.140625" style="2"/>
  </cols>
  <sheetData>
    <row r="1" spans="1:137" ht="20.25" x14ac:dyDescent="0.3">
      <c r="A1" s="1" t="s">
        <v>14</v>
      </c>
      <c r="B1" s="11"/>
      <c r="C1" s="11"/>
      <c r="D1" s="11"/>
      <c r="E1" s="11"/>
      <c r="F1" s="11"/>
    </row>
    <row r="3" spans="1:137" s="29" customFormat="1" ht="33" customHeight="1" x14ac:dyDescent="0.25">
      <c r="A3" s="3" t="s">
        <v>131</v>
      </c>
    </row>
    <row r="4" spans="1:137" s="29" customFormat="1" ht="18" x14ac:dyDescent="0.25">
      <c r="A4" s="110" t="s">
        <v>147</v>
      </c>
    </row>
    <row r="6" spans="1:137" ht="12" customHeight="1" x14ac:dyDescent="0.2">
      <c r="A6" s="2" t="s">
        <v>50</v>
      </c>
    </row>
    <row r="7" spans="1:137" ht="12" customHeight="1" x14ac:dyDescent="0.2">
      <c r="A7" s="2" t="s">
        <v>104</v>
      </c>
    </row>
    <row r="8" spans="1:137" ht="12" customHeight="1" x14ac:dyDescent="0.2">
      <c r="A8" s="2" t="s">
        <v>152</v>
      </c>
    </row>
    <row r="9" spans="1:137" ht="12" customHeight="1" x14ac:dyDescent="0.2">
      <c r="A9" s="4" t="s">
        <v>153</v>
      </c>
    </row>
    <row r="10" spans="1:137" ht="37.5" customHeight="1" x14ac:dyDescent="0.2">
      <c r="A10" s="5" t="s">
        <v>75</v>
      </c>
    </row>
    <row r="12" spans="1:137" ht="13.5" customHeight="1" x14ac:dyDescent="0.2">
      <c r="A12" s="6" t="s">
        <v>15</v>
      </c>
      <c r="B12" s="7">
        <v>2003</v>
      </c>
      <c r="C12" s="7">
        <v>2004</v>
      </c>
      <c r="D12" s="7">
        <v>2005</v>
      </c>
      <c r="E12" s="7">
        <v>2006</v>
      </c>
      <c r="F12" s="7">
        <v>2007</v>
      </c>
      <c r="G12" s="7">
        <v>2008</v>
      </c>
      <c r="H12" s="7">
        <v>2009</v>
      </c>
      <c r="I12" s="7">
        <v>2010</v>
      </c>
      <c r="J12" s="7">
        <v>2011</v>
      </c>
      <c r="K12" s="7">
        <v>2012</v>
      </c>
      <c r="L12" s="7">
        <v>2013</v>
      </c>
      <c r="M12" s="7">
        <v>2014</v>
      </c>
      <c r="N12" s="7">
        <v>2015</v>
      </c>
      <c r="O12" s="7">
        <v>2016</v>
      </c>
      <c r="P12" s="7">
        <v>2017</v>
      </c>
      <c r="Q12" s="7">
        <v>2018</v>
      </c>
      <c r="R12" s="7">
        <v>2019</v>
      </c>
      <c r="S12" s="7">
        <v>2020</v>
      </c>
      <c r="T12" s="7">
        <v>2021</v>
      </c>
      <c r="U12" s="7">
        <v>2022</v>
      </c>
      <c r="V12" s="7">
        <v>2023</v>
      </c>
      <c r="W12" s="7">
        <v>2024</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row>
    <row r="13" spans="1:137" ht="15" customHeight="1" x14ac:dyDescent="0.2">
      <c r="A13" s="9" t="s">
        <v>106</v>
      </c>
      <c r="B13" s="10"/>
      <c r="C13" s="10"/>
      <c r="D13" s="10"/>
      <c r="E13" s="10"/>
      <c r="F13" s="10"/>
      <c r="G13" s="10"/>
      <c r="H13" s="10"/>
      <c r="I13" s="10"/>
      <c r="J13" s="10"/>
      <c r="K13" s="10"/>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row>
    <row r="14" spans="1:137" ht="12.75" customHeight="1" x14ac:dyDescent="0.2">
      <c r="A14" s="11" t="s">
        <v>12</v>
      </c>
      <c r="B14" s="27">
        <v>4034939</v>
      </c>
      <c r="C14" s="27">
        <v>4791402.9361702101</v>
      </c>
      <c r="D14" s="27">
        <v>5956025.6764705898</v>
      </c>
      <c r="E14" s="27">
        <v>7123458.42857143</v>
      </c>
      <c r="F14" s="27">
        <v>8702984.8378378395</v>
      </c>
      <c r="G14" s="27">
        <v>8036554.4000000004</v>
      </c>
      <c r="H14" s="27">
        <v>7114451.4000000004</v>
      </c>
      <c r="I14" s="27">
        <v>9761501.9142857101</v>
      </c>
      <c r="J14" s="27">
        <v>13725609.702702699</v>
      </c>
      <c r="K14" s="27">
        <v>14631458.451612899</v>
      </c>
      <c r="L14" s="27">
        <v>13662139.92</v>
      </c>
      <c r="M14" s="27">
        <v>17353683.5806452</v>
      </c>
      <c r="N14" s="27">
        <v>18080894.875</v>
      </c>
      <c r="O14" s="27">
        <v>26432268.459459499</v>
      </c>
      <c r="P14" s="27">
        <v>22986586.28125</v>
      </c>
      <c r="Q14" s="27">
        <v>32069509.034482799</v>
      </c>
      <c r="R14" s="27">
        <v>32806664.71875</v>
      </c>
      <c r="S14" s="27">
        <v>30911150.793103401</v>
      </c>
      <c r="T14" s="27">
        <v>34090040.399999999</v>
      </c>
      <c r="U14" s="27">
        <v>47307905.137930997</v>
      </c>
      <c r="V14" s="27">
        <v>41786521.827586196</v>
      </c>
      <c r="W14" s="27">
        <v>38013766.142857097</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row>
    <row r="15" spans="1:137" x14ac:dyDescent="0.2">
      <c r="A15" s="11"/>
      <c r="B15" s="28"/>
      <c r="C15" s="28"/>
      <c r="D15" s="28"/>
      <c r="E15" s="28"/>
      <c r="F15" s="28"/>
      <c r="G15" s="28"/>
      <c r="H15" s="30"/>
      <c r="I15" s="30"/>
      <c r="J15" s="30"/>
      <c r="K15" s="30"/>
      <c r="L15" s="30"/>
      <c r="M15" s="30"/>
      <c r="N15" s="30"/>
      <c r="O15" s="30"/>
      <c r="P15" s="30"/>
      <c r="Q15" s="30"/>
      <c r="R15" s="30"/>
      <c r="S15" s="30"/>
      <c r="T15" s="30"/>
      <c r="U15" s="30"/>
      <c r="V15" s="30" t="s">
        <v>76</v>
      </c>
      <c r="W15" s="30" t="s">
        <v>76</v>
      </c>
    </row>
    <row r="16" spans="1:137" ht="12.75" customHeight="1" x14ac:dyDescent="0.2">
      <c r="A16" s="11" t="s">
        <v>13</v>
      </c>
      <c r="B16" s="30"/>
      <c r="C16" s="30"/>
      <c r="D16" s="30"/>
      <c r="E16" s="30"/>
      <c r="F16" s="30"/>
      <c r="G16" s="30"/>
      <c r="H16" s="30"/>
      <c r="I16" s="30"/>
      <c r="J16" s="30"/>
      <c r="K16" s="30"/>
      <c r="L16" s="30"/>
      <c r="M16" s="30"/>
      <c r="N16" s="30"/>
      <c r="O16" s="30"/>
      <c r="P16" s="30"/>
      <c r="Q16" s="30"/>
      <c r="R16" s="30"/>
      <c r="S16" s="30"/>
      <c r="T16" s="30"/>
      <c r="U16" s="30"/>
      <c r="V16" s="30" t="s">
        <v>76</v>
      </c>
      <c r="W16" s="30" t="s">
        <v>76</v>
      </c>
    </row>
    <row r="17" spans="1:23" ht="12.75" customHeight="1" x14ac:dyDescent="0.2">
      <c r="A17" s="2" t="s">
        <v>1</v>
      </c>
      <c r="B17" s="31">
        <v>134122.77083333299</v>
      </c>
      <c r="C17" s="31">
        <v>183833.04255319099</v>
      </c>
      <c r="D17" s="31">
        <v>190559.47058823501</v>
      </c>
      <c r="E17" s="31">
        <v>188467.88571428601</v>
      </c>
      <c r="F17" s="31">
        <v>222133.62162162201</v>
      </c>
      <c r="G17" s="31">
        <v>209308</v>
      </c>
      <c r="H17" s="31">
        <v>180242.54285714301</v>
      </c>
      <c r="I17" s="31">
        <v>262898.82857142901</v>
      </c>
      <c r="J17" s="31">
        <v>365413.10810810799</v>
      </c>
      <c r="K17" s="31">
        <v>389442.45161290298</v>
      </c>
      <c r="L17" s="31">
        <v>364441.25640000001</v>
      </c>
      <c r="M17" s="31">
        <v>527739.35483871005</v>
      </c>
      <c r="N17" s="31">
        <v>549497.21875</v>
      </c>
      <c r="O17" s="31">
        <v>634057.83783783799</v>
      </c>
      <c r="P17" s="31">
        <v>502897.625</v>
      </c>
      <c r="Q17" s="31">
        <v>650361.37931034504</v>
      </c>
      <c r="R17" s="31">
        <v>620489.78125</v>
      </c>
      <c r="S17" s="31">
        <v>658962.13793103397</v>
      </c>
      <c r="T17" s="31">
        <v>645942.1</v>
      </c>
      <c r="U17" s="31">
        <v>935154.41379310295</v>
      </c>
      <c r="V17" s="31">
        <v>771495.68965517206</v>
      </c>
      <c r="W17" s="31">
        <v>706170.07142857101</v>
      </c>
    </row>
    <row r="18" spans="1:23" ht="12.75" customHeight="1" x14ac:dyDescent="0.2">
      <c r="A18" s="2" t="s">
        <v>127</v>
      </c>
      <c r="B18" s="31"/>
      <c r="C18" s="31"/>
      <c r="D18" s="31"/>
      <c r="E18" s="31"/>
      <c r="F18" s="31"/>
      <c r="G18" s="31"/>
      <c r="H18" s="31"/>
      <c r="I18" s="31"/>
      <c r="J18" s="31"/>
      <c r="K18" s="31"/>
      <c r="L18" s="31"/>
      <c r="M18" s="31"/>
      <c r="N18" s="31"/>
      <c r="O18" s="31"/>
      <c r="P18" s="31"/>
      <c r="Q18" s="31"/>
      <c r="R18" s="31">
        <v>215027.875</v>
      </c>
      <c r="S18" s="31">
        <v>276342.17241379299</v>
      </c>
      <c r="T18" s="31">
        <v>230068.4</v>
      </c>
      <c r="U18" s="31">
        <v>332793</v>
      </c>
      <c r="V18" s="31">
        <v>280238.75862068997</v>
      </c>
      <c r="W18" s="31">
        <v>228369.07142857101</v>
      </c>
    </row>
    <row r="19" spans="1:23" ht="12.75" customHeight="1" x14ac:dyDescent="0.2">
      <c r="A19" s="2" t="s">
        <v>9</v>
      </c>
      <c r="B19" s="31">
        <v>5167.6875</v>
      </c>
      <c r="C19" s="31">
        <v>15630</v>
      </c>
      <c r="D19" s="31">
        <v>20481.088235294101</v>
      </c>
      <c r="E19" s="31">
        <v>3401.9428571428598</v>
      </c>
      <c r="F19" s="31">
        <v>4244.9459459459504</v>
      </c>
      <c r="G19" s="31">
        <v>8814.4500000000007</v>
      </c>
      <c r="H19" s="32"/>
      <c r="I19" s="32"/>
      <c r="J19" s="32"/>
      <c r="K19" s="32"/>
      <c r="L19" s="31"/>
      <c r="M19" s="31"/>
      <c r="N19" s="31"/>
      <c r="O19" s="31"/>
      <c r="P19" s="31"/>
      <c r="Q19" s="31"/>
      <c r="R19" s="31"/>
      <c r="S19" s="31"/>
      <c r="T19" s="31"/>
      <c r="U19" s="31"/>
      <c r="V19" s="31"/>
      <c r="W19" s="31"/>
    </row>
    <row r="20" spans="1:23" ht="12.75" customHeight="1" x14ac:dyDescent="0.2">
      <c r="A20" s="2" t="s">
        <v>10</v>
      </c>
      <c r="B20" s="31"/>
      <c r="C20" s="31"/>
      <c r="D20" s="31">
        <v>11697.5588235294</v>
      </c>
      <c r="E20" s="31">
        <v>13610.4571428571</v>
      </c>
      <c r="F20" s="31">
        <v>16807.2432432432</v>
      </c>
      <c r="G20" s="31">
        <v>15476.674999999999</v>
      </c>
      <c r="H20" s="31">
        <v>12904.4857142857</v>
      </c>
      <c r="I20" s="31">
        <v>17788</v>
      </c>
      <c r="J20" s="31">
        <v>26552.783783783801</v>
      </c>
      <c r="K20" s="31">
        <v>28595.483870967699</v>
      </c>
      <c r="L20" s="31"/>
      <c r="M20" s="31"/>
      <c r="N20" s="31"/>
      <c r="O20" s="31"/>
      <c r="P20" s="31"/>
      <c r="Q20" s="31"/>
      <c r="R20" s="31"/>
      <c r="S20" s="31"/>
      <c r="T20" s="31">
        <v>68162.399999999994</v>
      </c>
      <c r="U20" s="31">
        <v>97863.517241379304</v>
      </c>
      <c r="V20" s="31">
        <v>86841.931034482797</v>
      </c>
      <c r="W20" s="31">
        <v>80004.821428571406</v>
      </c>
    </row>
    <row r="21" spans="1:23" ht="12.75" customHeight="1" x14ac:dyDescent="0.2">
      <c r="A21" s="4" t="s">
        <v>114</v>
      </c>
      <c r="B21" s="31"/>
      <c r="C21" s="31"/>
      <c r="D21" s="31"/>
      <c r="E21" s="31"/>
      <c r="F21" s="31"/>
      <c r="G21" s="31"/>
      <c r="H21" s="31"/>
      <c r="I21" s="31"/>
      <c r="J21" s="31"/>
      <c r="K21" s="31"/>
      <c r="L21" s="31"/>
      <c r="M21" s="31">
        <v>192445.129032258</v>
      </c>
      <c r="N21" s="31">
        <v>213276.875</v>
      </c>
      <c r="O21" s="31">
        <v>324196.64864864899</v>
      </c>
      <c r="P21" s="31">
        <v>297752.25</v>
      </c>
      <c r="Q21" s="31">
        <v>381921.75862068997</v>
      </c>
      <c r="R21" s="31">
        <v>357834.4375</v>
      </c>
      <c r="S21" s="31">
        <v>404435.93103448302</v>
      </c>
      <c r="T21" s="31">
        <v>414553.26666666701</v>
      </c>
      <c r="U21" s="31">
        <v>600938.55172413797</v>
      </c>
      <c r="V21" s="31">
        <v>540080.51724137901</v>
      </c>
      <c r="W21" s="31">
        <v>491028.53571428597</v>
      </c>
    </row>
    <row r="22" spans="1:23" ht="12.75" customHeight="1" x14ac:dyDescent="0.2">
      <c r="A22" s="4" t="s">
        <v>148</v>
      </c>
      <c r="T22" s="31">
        <v>38851.766666666699</v>
      </c>
      <c r="U22" s="31">
        <v>186902.27586206899</v>
      </c>
      <c r="V22" s="31">
        <v>167117.310344828</v>
      </c>
      <c r="W22" s="31">
        <v>152802.214285714</v>
      </c>
    </row>
    <row r="23" spans="1:23" ht="12.75" customHeight="1" x14ac:dyDescent="0.2">
      <c r="A23" s="2" t="s">
        <v>16</v>
      </c>
      <c r="B23" s="15">
        <v>1699975.875</v>
      </c>
      <c r="C23" s="15">
        <v>2080745.78723404</v>
      </c>
      <c r="D23" s="15">
        <v>2290614.9411764699</v>
      </c>
      <c r="E23" s="15">
        <v>2791413.74285714</v>
      </c>
      <c r="F23" s="15">
        <v>3410294.7027027002</v>
      </c>
      <c r="G23" s="15">
        <v>3182760.2</v>
      </c>
      <c r="H23" s="15">
        <v>2781904.9142857101</v>
      </c>
      <c r="I23" s="15">
        <v>3595212.8571428601</v>
      </c>
      <c r="J23" s="15">
        <v>4981463.0540540498</v>
      </c>
      <c r="K23" s="15">
        <v>5082061.0967741897</v>
      </c>
      <c r="L23" s="33">
        <v>5003762.4869999997</v>
      </c>
      <c r="M23" s="33">
        <v>5628911.7741935505</v>
      </c>
      <c r="N23" s="33">
        <v>6653625.3125</v>
      </c>
      <c r="O23" s="33">
        <v>8704779.8378378395</v>
      </c>
      <c r="P23" s="33">
        <v>8276768.65625</v>
      </c>
      <c r="Q23" s="33">
        <v>10551765.2758621</v>
      </c>
      <c r="R23" s="33">
        <v>9271228</v>
      </c>
      <c r="S23" s="33">
        <v>10741136.5172414</v>
      </c>
      <c r="T23" s="33">
        <v>11311823.5</v>
      </c>
      <c r="U23" s="33">
        <v>13676181.793103401</v>
      </c>
      <c r="V23" s="33">
        <v>10828257.5862069</v>
      </c>
      <c r="W23" s="33">
        <v>12200164.857142899</v>
      </c>
    </row>
    <row r="24" spans="1:23" ht="12.75" customHeight="1" x14ac:dyDescent="0.2">
      <c r="A24" s="2" t="s">
        <v>77</v>
      </c>
      <c r="B24" s="31">
        <v>79219.083333333299</v>
      </c>
      <c r="C24" s="31">
        <v>75388.404255319198</v>
      </c>
      <c r="D24" s="31">
        <v>90929.5</v>
      </c>
      <c r="E24" s="31">
        <v>83411.485714285707</v>
      </c>
      <c r="F24" s="31">
        <v>111116.810810811</v>
      </c>
      <c r="G24" s="31">
        <v>88516.475000000006</v>
      </c>
      <c r="H24" s="31">
        <v>84873.657142857104</v>
      </c>
      <c r="I24" s="31">
        <v>122512.914285714</v>
      </c>
      <c r="J24" s="31">
        <v>146384.16216216201</v>
      </c>
      <c r="K24" s="31">
        <v>222187.09677419401</v>
      </c>
      <c r="L24" s="33">
        <v>203892.23079999999</v>
      </c>
      <c r="M24" s="33">
        <v>209662.29032258099</v>
      </c>
      <c r="N24" s="33">
        <v>163751.9375</v>
      </c>
      <c r="O24" s="33">
        <v>222109.91891891899</v>
      </c>
      <c r="P24" s="33">
        <v>168888.5</v>
      </c>
      <c r="Q24" s="33">
        <v>316399.55172413797</v>
      </c>
      <c r="R24" s="33">
        <v>231257.71875</v>
      </c>
      <c r="S24" s="33">
        <v>230290.37931034499</v>
      </c>
      <c r="T24" s="33">
        <v>288698.16666666698</v>
      </c>
      <c r="U24" s="33">
        <v>302790.86206896597</v>
      </c>
      <c r="V24" s="33">
        <v>296361.62068965501</v>
      </c>
      <c r="W24" s="33">
        <v>334678.82142857101</v>
      </c>
    </row>
    <row r="25" spans="1:23" ht="12.75" customHeight="1" x14ac:dyDescent="0.2">
      <c r="A25" s="2" t="s">
        <v>3</v>
      </c>
      <c r="B25" s="31">
        <v>17005.625</v>
      </c>
      <c r="C25" s="31">
        <v>19981.042553191499</v>
      </c>
      <c r="D25" s="31">
        <v>19609.7647058824</v>
      </c>
      <c r="E25" s="31">
        <v>20654.314285714299</v>
      </c>
      <c r="F25" s="31">
        <v>31341.621621621602</v>
      </c>
      <c r="G25" s="31">
        <v>65445.775000000001</v>
      </c>
      <c r="H25" s="31">
        <v>26705.171428571401</v>
      </c>
      <c r="I25" s="31">
        <v>63786.057142857098</v>
      </c>
      <c r="J25" s="31">
        <v>47746.270270270303</v>
      </c>
      <c r="K25" s="31">
        <v>56692</v>
      </c>
      <c r="L25" s="33">
        <v>62377.641029999999</v>
      </c>
      <c r="M25" s="33">
        <v>77595.774193548394</v>
      </c>
      <c r="N25" s="33">
        <v>65341.3125</v>
      </c>
      <c r="O25" s="33">
        <v>90881.756756756804</v>
      </c>
      <c r="P25" s="33">
        <v>80402.9375</v>
      </c>
      <c r="Q25" s="33">
        <v>226885.96551724101</v>
      </c>
      <c r="R25" s="33">
        <v>83838.28125</v>
      </c>
      <c r="S25" s="33">
        <v>121907.75862069</v>
      </c>
      <c r="T25" s="33">
        <v>165965.066666667</v>
      </c>
      <c r="U25" s="33">
        <v>239730.75862069</v>
      </c>
      <c r="V25" s="33">
        <v>211376.206896552</v>
      </c>
      <c r="W25" s="33">
        <v>158214.964285714</v>
      </c>
    </row>
    <row r="26" spans="1:23" ht="12.75" customHeight="1" x14ac:dyDescent="0.2">
      <c r="A26" s="2" t="s">
        <v>43</v>
      </c>
      <c r="B26" s="31">
        <v>9959.1875</v>
      </c>
      <c r="C26" s="31">
        <v>11302.617021276599</v>
      </c>
      <c r="D26" s="31">
        <v>14626.470588235299</v>
      </c>
      <c r="E26" s="31">
        <v>17015.371428571401</v>
      </c>
      <c r="F26" s="31">
        <v>21275.1351351351</v>
      </c>
      <c r="G26" s="31">
        <v>19289.974999999999</v>
      </c>
      <c r="H26" s="31">
        <v>16887.5142857143</v>
      </c>
      <c r="I26" s="31">
        <v>22246.771428571399</v>
      </c>
      <c r="J26" s="31">
        <v>33199.810810810799</v>
      </c>
      <c r="K26" s="31">
        <v>36139.516129032301</v>
      </c>
      <c r="L26" s="33">
        <v>33298.94872</v>
      </c>
      <c r="M26" s="33">
        <v>40797.612903225803</v>
      </c>
      <c r="N26" s="33">
        <v>44422.34375</v>
      </c>
      <c r="O26" s="33">
        <v>60205.621621621598</v>
      </c>
      <c r="P26" s="33">
        <v>55212.9375</v>
      </c>
      <c r="Q26" s="33">
        <v>70699.689655172406</v>
      </c>
      <c r="R26" s="33">
        <v>64162.25</v>
      </c>
      <c r="S26" s="33">
        <v>83452.172413793101</v>
      </c>
      <c r="T26" s="33">
        <v>106765.3</v>
      </c>
      <c r="U26" s="33">
        <v>155792.206896552</v>
      </c>
      <c r="V26" s="33">
        <v>160057.82758620699</v>
      </c>
      <c r="W26" s="33">
        <v>145460.89285714299</v>
      </c>
    </row>
    <row r="27" spans="1:23" ht="12.75" customHeight="1" x14ac:dyDescent="0.2">
      <c r="A27" s="2" t="s">
        <v>44</v>
      </c>
      <c r="B27" s="31">
        <v>363859</v>
      </c>
      <c r="C27" s="31">
        <v>432600.38297872298</v>
      </c>
      <c r="D27" s="31">
        <v>664861.91176470602</v>
      </c>
      <c r="E27" s="31">
        <v>687513.62857142906</v>
      </c>
      <c r="F27" s="31">
        <v>973294.59459459502</v>
      </c>
      <c r="G27" s="31">
        <v>764951.32499999995</v>
      </c>
      <c r="H27" s="31">
        <v>325490</v>
      </c>
      <c r="I27" s="31">
        <v>1011574.74285714</v>
      </c>
      <c r="J27" s="31">
        <v>1141718.5135135101</v>
      </c>
      <c r="K27" s="31">
        <v>1231681.9677419399</v>
      </c>
      <c r="L27" s="33">
        <v>1218118.4620000001</v>
      </c>
      <c r="M27" s="33">
        <v>1835503.1935483899</v>
      </c>
      <c r="N27" s="33">
        <v>1396220.1875</v>
      </c>
      <c r="O27" s="33">
        <v>1780774.3783783801</v>
      </c>
      <c r="P27" s="33">
        <v>1579568.625</v>
      </c>
      <c r="Q27" s="33">
        <v>2011115.3103448299</v>
      </c>
      <c r="R27" s="33">
        <v>2576366.15625</v>
      </c>
      <c r="S27" s="33">
        <v>1754004.4482758599</v>
      </c>
      <c r="T27" s="33">
        <v>2043533.1</v>
      </c>
      <c r="U27" s="33">
        <v>2439923.4137931</v>
      </c>
      <c r="V27" s="33">
        <v>2520173.5517241401</v>
      </c>
      <c r="W27" s="33">
        <v>3140990.42857143</v>
      </c>
    </row>
    <row r="28" spans="1:23" s="11" customFormat="1" ht="12.75" customHeight="1" x14ac:dyDescent="0.2">
      <c r="A28" s="2" t="s">
        <v>45</v>
      </c>
      <c r="B28" s="31">
        <v>0</v>
      </c>
      <c r="C28" s="31">
        <v>0</v>
      </c>
      <c r="D28" s="31">
        <v>40359.441176470602</v>
      </c>
      <c r="E28" s="31">
        <v>113613.45714285701</v>
      </c>
      <c r="F28" s="31">
        <v>0</v>
      </c>
      <c r="G28" s="31">
        <v>252649.60000000001</v>
      </c>
      <c r="H28" s="31">
        <v>159148</v>
      </c>
      <c r="I28" s="31">
        <v>343860.08571428602</v>
      </c>
      <c r="J28" s="31">
        <v>569126.10810810805</v>
      </c>
      <c r="K28" s="31">
        <v>469013.67741935502</v>
      </c>
      <c r="L28" s="33">
        <v>337132.07689999999</v>
      </c>
      <c r="M28" s="33">
        <v>849089.09677419404</v>
      </c>
      <c r="N28" s="33">
        <v>716723.09375</v>
      </c>
      <c r="O28" s="33">
        <v>1358148.7297297299</v>
      </c>
      <c r="P28" s="33">
        <v>1150828.5</v>
      </c>
      <c r="Q28" s="33">
        <v>2605177.7241379302</v>
      </c>
      <c r="R28" s="33">
        <v>2617534.3125</v>
      </c>
      <c r="S28" s="33">
        <v>1367889.13793103</v>
      </c>
      <c r="T28" s="33">
        <v>2932883.2666666699</v>
      </c>
      <c r="U28" s="33">
        <v>4976382.8275862103</v>
      </c>
      <c r="V28" s="33">
        <v>4704855.2413793104</v>
      </c>
      <c r="W28" s="33">
        <v>2374778.32142857</v>
      </c>
    </row>
    <row r="29" spans="1:23" ht="12.75" customHeight="1" x14ac:dyDescent="0.2">
      <c r="A29" s="2" t="s">
        <v>0</v>
      </c>
      <c r="B29" s="31">
        <v>283485.29166666698</v>
      </c>
      <c r="C29" s="31">
        <v>281930.212765957</v>
      </c>
      <c r="D29" s="31">
        <v>479320.35294117598</v>
      </c>
      <c r="E29" s="31">
        <v>520704.8</v>
      </c>
      <c r="F29" s="31">
        <v>648373.45945945894</v>
      </c>
      <c r="G29" s="31">
        <v>661890.1</v>
      </c>
      <c r="H29" s="31">
        <v>423539.45714285702</v>
      </c>
      <c r="I29" s="31">
        <v>842052.57142857101</v>
      </c>
      <c r="J29" s="31">
        <v>1131409.4324324301</v>
      </c>
      <c r="K29" s="31">
        <v>1403502.35483871</v>
      </c>
      <c r="L29" s="33">
        <v>1440129.8459999999</v>
      </c>
      <c r="M29" s="33">
        <v>1611214.09677419</v>
      </c>
      <c r="N29" s="33">
        <v>1180965.5625</v>
      </c>
      <c r="O29" s="33">
        <v>1268750.05405405</v>
      </c>
      <c r="P29" s="33">
        <v>1201389</v>
      </c>
      <c r="Q29" s="33">
        <v>2503185.4827586198</v>
      </c>
      <c r="R29" s="33">
        <v>1940620.96875</v>
      </c>
      <c r="S29" s="33">
        <v>1534210.7586206901</v>
      </c>
      <c r="T29" s="33">
        <v>2240824.2999999998</v>
      </c>
      <c r="U29" s="33">
        <v>4370239.4137931</v>
      </c>
      <c r="V29" s="33">
        <v>3977011.6896551698</v>
      </c>
      <c r="W29" s="33">
        <v>3715185.82142857</v>
      </c>
    </row>
    <row r="30" spans="1:23" ht="12.75" customHeight="1" x14ac:dyDescent="0.2">
      <c r="A30" s="2" t="s">
        <v>2</v>
      </c>
      <c r="B30" s="31">
        <v>71808.5</v>
      </c>
      <c r="C30" s="31">
        <v>29430</v>
      </c>
      <c r="D30" s="31">
        <v>65634.617647058796</v>
      </c>
      <c r="E30" s="31">
        <v>18038.4571428571</v>
      </c>
      <c r="F30" s="31">
        <v>29110.7027027027</v>
      </c>
      <c r="G30" s="31">
        <v>11833.825000000001</v>
      </c>
      <c r="H30" s="31">
        <v>13541.9428571429</v>
      </c>
      <c r="I30" s="31">
        <v>121418.828571429</v>
      </c>
      <c r="J30" s="31">
        <v>46118.729729729697</v>
      </c>
      <c r="K30" s="31">
        <v>275380.19354838697</v>
      </c>
      <c r="L30" s="33">
        <v>60037.153850000002</v>
      </c>
      <c r="M30" s="33">
        <v>246259.806451613</v>
      </c>
      <c r="N30" s="33">
        <v>35895.3125</v>
      </c>
      <c r="O30" s="33">
        <v>85261.351351351303</v>
      </c>
      <c r="P30" s="33">
        <v>26366.5</v>
      </c>
      <c r="Q30" s="33">
        <v>138513.103448276</v>
      </c>
      <c r="R30" s="33">
        <v>114979.75</v>
      </c>
      <c r="S30" s="33">
        <v>120943.482758621</v>
      </c>
      <c r="T30" s="33">
        <v>291748.63333333301</v>
      </c>
      <c r="U30" s="33">
        <v>75444.034482758594</v>
      </c>
      <c r="V30" s="33">
        <v>191107.62068965501</v>
      </c>
      <c r="W30" s="33">
        <v>161027.17857142899</v>
      </c>
    </row>
    <row r="31" spans="1:23" ht="12.75" customHeight="1" x14ac:dyDescent="0.2">
      <c r="A31" s="2" t="s">
        <v>5</v>
      </c>
      <c r="B31" s="31">
        <v>435146.875</v>
      </c>
      <c r="C31" s="31">
        <v>431207.85106383002</v>
      </c>
      <c r="D31" s="31">
        <v>605743</v>
      </c>
      <c r="E31" s="31">
        <v>589831.4</v>
      </c>
      <c r="F31" s="31">
        <v>657058.43243243196</v>
      </c>
      <c r="G31" s="31">
        <v>656182.67500000005</v>
      </c>
      <c r="H31" s="31">
        <v>622293.62857142906</v>
      </c>
      <c r="I31" s="31">
        <v>1026981.02857143</v>
      </c>
      <c r="J31" s="31">
        <v>1273243.13513514</v>
      </c>
      <c r="K31" s="31">
        <v>1539032.8064516101</v>
      </c>
      <c r="L31" s="33">
        <v>1500936.821</v>
      </c>
      <c r="M31" s="33">
        <v>1432386.9677419399</v>
      </c>
      <c r="N31" s="33">
        <v>2075103.28125</v>
      </c>
      <c r="O31" s="33">
        <v>1660712.2432432401</v>
      </c>
      <c r="P31" s="33">
        <v>1869637.9375</v>
      </c>
      <c r="Q31" s="33">
        <v>2516389.1034482801</v>
      </c>
      <c r="R31" s="33">
        <v>1934002.375</v>
      </c>
      <c r="S31" s="33">
        <v>2639354.7586206901</v>
      </c>
      <c r="T31" s="33">
        <v>2500985.7333333301</v>
      </c>
      <c r="U31" s="33">
        <v>3018414.0689655198</v>
      </c>
      <c r="V31" s="33">
        <v>2332134.3103448302</v>
      </c>
      <c r="W31" s="33">
        <v>3206907.25</v>
      </c>
    </row>
    <row r="32" spans="1:23" ht="12.75" customHeight="1" x14ac:dyDescent="0.2">
      <c r="A32" s="2" t="s">
        <v>6</v>
      </c>
      <c r="B32" s="31">
        <v>217287.72916666701</v>
      </c>
      <c r="C32" s="31">
        <v>260270.89361702101</v>
      </c>
      <c r="D32" s="31">
        <v>343786.05882352899</v>
      </c>
      <c r="E32" s="31">
        <v>368482.54285714298</v>
      </c>
      <c r="F32" s="31">
        <v>419469.62162162201</v>
      </c>
      <c r="G32" s="31">
        <v>437744.875</v>
      </c>
      <c r="H32" s="31">
        <v>446290.685714286</v>
      </c>
      <c r="I32" s="31">
        <v>486610.48571428598</v>
      </c>
      <c r="J32" s="31">
        <v>709949.02702702698</v>
      </c>
      <c r="K32" s="31">
        <v>683156.06451612897</v>
      </c>
      <c r="L32" s="33">
        <v>673917.56409999996</v>
      </c>
      <c r="M32" s="33">
        <v>645262.38709677395</v>
      </c>
      <c r="N32" s="33">
        <v>661283.78125</v>
      </c>
      <c r="O32" s="33">
        <v>884279.43243243196</v>
      </c>
      <c r="P32" s="33">
        <v>693531.03125</v>
      </c>
      <c r="Q32" s="33">
        <v>1030399.06896552</v>
      </c>
      <c r="R32" s="33">
        <v>1064750.0625</v>
      </c>
      <c r="S32" s="33">
        <v>1213384.5172413799</v>
      </c>
      <c r="T32" s="33">
        <v>720473.3</v>
      </c>
      <c r="U32" s="33">
        <v>1278275.4137931</v>
      </c>
      <c r="V32" s="33">
        <v>1518858.79310345</v>
      </c>
      <c r="W32" s="33">
        <v>1273020.0357142901</v>
      </c>
    </row>
    <row r="33" spans="1:23" ht="12.75" customHeight="1" x14ac:dyDescent="0.2">
      <c r="A33" s="2" t="s">
        <v>4</v>
      </c>
      <c r="B33" s="31">
        <v>150734.10416666701</v>
      </c>
      <c r="C33" s="31">
        <v>140783.93617021301</v>
      </c>
      <c r="D33" s="31">
        <v>163721.44117647101</v>
      </c>
      <c r="E33" s="31">
        <v>172744.45714285699</v>
      </c>
      <c r="F33" s="31">
        <v>226718</v>
      </c>
      <c r="G33" s="31">
        <v>170091.65</v>
      </c>
      <c r="H33" s="31">
        <v>155574.25714285701</v>
      </c>
      <c r="I33" s="31">
        <v>250983.6</v>
      </c>
      <c r="J33" s="31">
        <v>289408.05405405402</v>
      </c>
      <c r="K33" s="31">
        <v>267318.129032258</v>
      </c>
      <c r="L33" s="33">
        <v>292952</v>
      </c>
      <c r="M33" s="33">
        <v>321136.35483870999</v>
      </c>
      <c r="N33" s="33">
        <v>317060.84375</v>
      </c>
      <c r="O33" s="33">
        <v>463787.94594594598</v>
      </c>
      <c r="P33" s="33">
        <v>279361.4375</v>
      </c>
      <c r="Q33" s="33">
        <v>352152.37931034499</v>
      </c>
      <c r="R33" s="33">
        <v>387180.5</v>
      </c>
      <c r="S33" s="33">
        <v>423839.103448276</v>
      </c>
      <c r="T33" s="33">
        <v>322499.46666666702</v>
      </c>
      <c r="U33" s="33">
        <v>424282.41379310301</v>
      </c>
      <c r="V33" s="33">
        <v>358408.72413793101</v>
      </c>
      <c r="W33" s="33">
        <v>613089.03571428603</v>
      </c>
    </row>
    <row r="34" spans="1:23" ht="12.75" customHeight="1" x14ac:dyDescent="0.2">
      <c r="A34" s="2" t="s">
        <v>83</v>
      </c>
      <c r="B34" s="31">
        <v>85347.270833333299</v>
      </c>
      <c r="C34" s="31">
        <v>98431.212765957403</v>
      </c>
      <c r="D34" s="31">
        <v>100945.5</v>
      </c>
      <c r="E34" s="31">
        <v>99408.828571428603</v>
      </c>
      <c r="F34" s="31">
        <v>106627.945945946</v>
      </c>
      <c r="G34" s="31">
        <v>87025.024999999994</v>
      </c>
      <c r="H34" s="31">
        <v>102056.942857143</v>
      </c>
      <c r="I34" s="31">
        <v>77656.857142857101</v>
      </c>
      <c r="J34" s="31">
        <v>129664.648648649</v>
      </c>
      <c r="K34" s="31">
        <v>227485.870967742</v>
      </c>
      <c r="L34" s="33">
        <v>169957.28210000001</v>
      </c>
      <c r="M34" s="33">
        <v>196965.70967741901</v>
      </c>
      <c r="N34" s="33">
        <v>150502.21875</v>
      </c>
      <c r="O34" s="33">
        <v>166873.59459459499</v>
      </c>
      <c r="P34" s="33">
        <v>115003.1875</v>
      </c>
      <c r="Q34" s="33">
        <v>225190.58620689699</v>
      </c>
      <c r="R34" s="33">
        <v>228652.21875</v>
      </c>
      <c r="S34" s="33">
        <v>147239.344827586</v>
      </c>
      <c r="T34" s="33">
        <v>195898.4</v>
      </c>
      <c r="U34" s="33">
        <v>280502.310344828</v>
      </c>
      <c r="V34" s="33">
        <v>218778.75862069</v>
      </c>
      <c r="W34" s="33">
        <v>351894.71428571403</v>
      </c>
    </row>
    <row r="35" spans="1:23" ht="12.75" customHeight="1" x14ac:dyDescent="0.2">
      <c r="A35" s="2" t="s">
        <v>78</v>
      </c>
      <c r="B35" s="31">
        <v>312712.66666666698</v>
      </c>
      <c r="C35" s="31">
        <v>578815.36170212796</v>
      </c>
      <c r="D35" s="31">
        <v>531849.05882352905</v>
      </c>
      <c r="E35" s="31">
        <v>778823.37142857094</v>
      </c>
      <c r="F35" s="31">
        <v>983334.24324324296</v>
      </c>
      <c r="G35" s="31">
        <v>720034.67500000005</v>
      </c>
      <c r="H35" s="31">
        <v>668254.48571428598</v>
      </c>
      <c r="I35" s="31">
        <v>1173085.94285714</v>
      </c>
      <c r="J35" s="31">
        <v>1442901.4054054101</v>
      </c>
      <c r="K35" s="31">
        <v>1943930.22580645</v>
      </c>
      <c r="L35" s="33">
        <v>1570183</v>
      </c>
      <c r="M35" s="33">
        <v>1923858.4193548399</v>
      </c>
      <c r="N35" s="33">
        <v>1670017</v>
      </c>
      <c r="O35" s="33">
        <v>2167079.6216216199</v>
      </c>
      <c r="P35" s="33">
        <v>1714672.59375</v>
      </c>
      <c r="Q35" s="33">
        <v>2679252.6896551698</v>
      </c>
      <c r="R35" s="33">
        <v>2640788.46875</v>
      </c>
      <c r="S35" s="33">
        <v>3492628.65517241</v>
      </c>
      <c r="T35" s="33">
        <v>3197053.5333333299</v>
      </c>
      <c r="U35" s="33">
        <v>4021059.1724137901</v>
      </c>
      <c r="V35" s="33">
        <v>3088788.4827586198</v>
      </c>
      <c r="W35" s="33">
        <v>3669193.5357142901</v>
      </c>
    </row>
    <row r="36" spans="1:23" s="11" customFormat="1" ht="12.75" customHeight="1" x14ac:dyDescent="0.2">
      <c r="A36" s="11" t="s">
        <v>51</v>
      </c>
      <c r="B36" s="34">
        <f>SUM(B17:B35)</f>
        <v>3865831.6666666674</v>
      </c>
      <c r="C36" s="34">
        <f t="shared" ref="C36:H36" si="0">SUM(C17:C35)</f>
        <v>4640350.744680848</v>
      </c>
      <c r="D36" s="34">
        <f t="shared" si="0"/>
        <v>5634740.1764705861</v>
      </c>
      <c r="E36" s="34">
        <f t="shared" si="0"/>
        <v>6467136.142857139</v>
      </c>
      <c r="F36" s="34">
        <f t="shared" si="0"/>
        <v>7861201.0810810775</v>
      </c>
      <c r="G36" s="34">
        <f t="shared" si="0"/>
        <v>7352015.2999999998</v>
      </c>
      <c r="H36" s="34">
        <f t="shared" si="0"/>
        <v>6019707.6857142812</v>
      </c>
      <c r="I36" s="34">
        <f t="shared" ref="I36:K36" si="1">SUM(I17:I35)</f>
        <v>9418669.571428569</v>
      </c>
      <c r="J36" s="34">
        <f t="shared" si="1"/>
        <v>12334298.243243244</v>
      </c>
      <c r="K36" s="34">
        <f t="shared" si="1"/>
        <v>13855618.935483869</v>
      </c>
      <c r="L36" s="34">
        <f t="shared" ref="L36:M36" si="2">SUM(L17:L35)</f>
        <v>12931136.769899998</v>
      </c>
      <c r="M36" s="34">
        <f t="shared" si="2"/>
        <v>15738827.967741946</v>
      </c>
      <c r="N36" s="34">
        <f t="shared" ref="N36:O36" si="3">SUM(N17:N35)</f>
        <v>15893686.28125</v>
      </c>
      <c r="O36" s="34">
        <f t="shared" si="3"/>
        <v>19871898.972972967</v>
      </c>
      <c r="P36" s="34">
        <f t="shared" ref="P36:Q36" si="4">SUM(P17:P35)</f>
        <v>18012281.71875</v>
      </c>
      <c r="Q36" s="34">
        <f t="shared" si="4"/>
        <v>26259409.068965551</v>
      </c>
      <c r="R36" s="34">
        <f t="shared" ref="R36:S36" si="5">SUM(R17:R35)</f>
        <v>24348713.15625</v>
      </c>
      <c r="S36" s="34">
        <f t="shared" si="5"/>
        <v>25210021.275862083</v>
      </c>
      <c r="T36" s="34">
        <f t="shared" ref="T36:W36" si="6">SUM(T17:T35)</f>
        <v>27716729.700000003</v>
      </c>
      <c r="U36" s="34">
        <f t="shared" si="6"/>
        <v>37412670.448275812</v>
      </c>
      <c r="V36" s="34">
        <f t="shared" si="6"/>
        <v>32251944.620689664</v>
      </c>
      <c r="W36" s="34">
        <f t="shared" si="6"/>
        <v>33002980.571428623</v>
      </c>
    </row>
    <row r="37" spans="1:23" x14ac:dyDescent="0.2">
      <c r="B37" s="35"/>
      <c r="C37" s="35"/>
      <c r="D37" s="35"/>
      <c r="E37" s="35"/>
      <c r="F37" s="35"/>
      <c r="G37" s="35"/>
      <c r="H37" s="35"/>
      <c r="I37" s="35"/>
      <c r="J37" s="35"/>
      <c r="K37" s="35"/>
      <c r="L37" s="35"/>
      <c r="M37" s="35"/>
      <c r="N37" s="35"/>
      <c r="O37" s="35"/>
      <c r="P37" s="35"/>
      <c r="Q37" s="35"/>
      <c r="R37" s="35"/>
      <c r="S37" s="35"/>
      <c r="T37" s="35"/>
      <c r="U37" s="35"/>
      <c r="V37" s="35" t="s">
        <v>76</v>
      </c>
      <c r="W37" s="35"/>
    </row>
    <row r="38" spans="1:23" ht="12.75" customHeight="1" x14ac:dyDescent="0.2">
      <c r="A38" s="11" t="s">
        <v>25</v>
      </c>
      <c r="B38" s="36">
        <f t="shared" ref="B38:H38" si="7">B14-B36</f>
        <v>169107.33333333256</v>
      </c>
      <c r="C38" s="36">
        <f t="shared" si="7"/>
        <v>151052.19148936216</v>
      </c>
      <c r="D38" s="36">
        <f t="shared" si="7"/>
        <v>321285.50000000373</v>
      </c>
      <c r="E38" s="36">
        <f t="shared" si="7"/>
        <v>656322.28571429104</v>
      </c>
      <c r="F38" s="36">
        <f t="shared" si="7"/>
        <v>841783.75675676204</v>
      </c>
      <c r="G38" s="36">
        <f t="shared" si="7"/>
        <v>684539.10000000056</v>
      </c>
      <c r="H38" s="36">
        <f t="shared" si="7"/>
        <v>1094743.7142857192</v>
      </c>
      <c r="I38" s="36">
        <f t="shared" ref="I38:K38" si="8">I14-I36</f>
        <v>342832.34285714105</v>
      </c>
      <c r="J38" s="36">
        <f t="shared" si="8"/>
        <v>1391311.4594594557</v>
      </c>
      <c r="K38" s="36">
        <f t="shared" si="8"/>
        <v>775839.51612902991</v>
      </c>
      <c r="L38" s="36">
        <f t="shared" ref="L38:M38" si="9">L14-L36</f>
        <v>731003.15010000207</v>
      </c>
      <c r="M38" s="36">
        <f t="shared" si="9"/>
        <v>1614855.6129032541</v>
      </c>
      <c r="N38" s="36">
        <f t="shared" ref="N38:O38" si="10">N14-N36</f>
        <v>2187208.59375</v>
      </c>
      <c r="O38" s="36">
        <f t="shared" si="10"/>
        <v>6560369.4864865318</v>
      </c>
      <c r="P38" s="36">
        <f t="shared" ref="P38:Q38" si="11">P14-P36</f>
        <v>4974304.5625</v>
      </c>
      <c r="Q38" s="36">
        <f t="shared" si="11"/>
        <v>5810099.965517249</v>
      </c>
      <c r="R38" s="36">
        <f t="shared" ref="R38:S38" si="12">R14-R36</f>
        <v>8457951.5625</v>
      </c>
      <c r="S38" s="36">
        <f t="shared" si="12"/>
        <v>5701129.5172413178</v>
      </c>
      <c r="T38" s="36">
        <f t="shared" ref="T38:W38" si="13">T14-T36</f>
        <v>6373310.6999999955</v>
      </c>
      <c r="U38" s="36">
        <f t="shared" si="13"/>
        <v>9895234.6896551847</v>
      </c>
      <c r="V38" s="36">
        <f t="shared" si="13"/>
        <v>9534577.2068965323</v>
      </c>
      <c r="W38" s="36">
        <f t="shared" si="13"/>
        <v>5010785.571428474</v>
      </c>
    </row>
    <row r="39" spans="1:23" x14ac:dyDescent="0.2">
      <c r="B39" s="35"/>
      <c r="C39" s="35"/>
      <c r="D39" s="35"/>
      <c r="E39" s="35"/>
      <c r="F39" s="35"/>
      <c r="G39" s="35"/>
      <c r="H39" s="35"/>
      <c r="I39" s="35"/>
      <c r="J39" s="35"/>
      <c r="K39" s="35"/>
      <c r="L39" s="35"/>
      <c r="M39" s="35"/>
      <c r="N39" s="35"/>
      <c r="O39" s="35"/>
      <c r="P39" s="35"/>
      <c r="Q39" s="35"/>
      <c r="R39" s="35"/>
      <c r="S39" s="35"/>
      <c r="T39" s="35"/>
      <c r="U39" s="35"/>
      <c r="V39" s="35" t="s">
        <v>76</v>
      </c>
      <c r="W39" s="35"/>
    </row>
    <row r="40" spans="1:23" ht="12.75" customHeight="1" x14ac:dyDescent="0.2">
      <c r="A40" s="2" t="s">
        <v>53</v>
      </c>
      <c r="B40" s="35"/>
      <c r="C40" s="35"/>
      <c r="D40" s="35"/>
      <c r="E40" s="35"/>
      <c r="F40" s="35"/>
      <c r="G40" s="35"/>
      <c r="H40" s="35"/>
      <c r="I40" s="35"/>
      <c r="J40" s="35"/>
      <c r="K40" s="35"/>
      <c r="L40" s="35"/>
      <c r="M40" s="35"/>
      <c r="N40" s="35"/>
      <c r="O40" s="35"/>
      <c r="P40" s="35"/>
      <c r="Q40" s="35"/>
      <c r="R40" s="35"/>
      <c r="S40" s="35"/>
      <c r="T40" s="35"/>
      <c r="U40" s="35"/>
      <c r="V40" s="35" t="s">
        <v>76</v>
      </c>
      <c r="W40" s="35"/>
    </row>
    <row r="41" spans="1:23" ht="12.75" customHeight="1" x14ac:dyDescent="0.2">
      <c r="A41" s="2" t="s">
        <v>79</v>
      </c>
      <c r="B41" s="31">
        <v>61053.8125</v>
      </c>
      <c r="C41" s="31">
        <v>126201.14893616999</v>
      </c>
      <c r="D41" s="31">
        <v>44651.794117647099</v>
      </c>
      <c r="E41" s="31">
        <v>18333.400000000001</v>
      </c>
      <c r="F41" s="31">
        <v>115541.972972973</v>
      </c>
      <c r="G41" s="31">
        <v>173267.7</v>
      </c>
      <c r="H41" s="31">
        <v>192205</v>
      </c>
      <c r="I41" s="31">
        <v>396967.51428571402</v>
      </c>
      <c r="J41" s="31">
        <v>141380.08108108101</v>
      </c>
      <c r="K41" s="31">
        <v>114418.54838709701</v>
      </c>
      <c r="L41" s="33">
        <v>142014.76920000001</v>
      </c>
      <c r="M41" s="33">
        <v>211703.03225806501</v>
      </c>
      <c r="N41" s="33">
        <v>92880.6875</v>
      </c>
      <c r="O41" s="33">
        <v>114439.40540540501</v>
      </c>
      <c r="P41" s="33">
        <v>217712.625</v>
      </c>
      <c r="Q41" s="33">
        <v>286138.55172413797</v>
      </c>
      <c r="R41" s="33">
        <v>908784.0625</v>
      </c>
      <c r="S41" s="33">
        <v>337401.103448276</v>
      </c>
      <c r="T41" s="33">
        <v>282698.86666666699</v>
      </c>
      <c r="U41" s="33">
        <v>615693.27586206899</v>
      </c>
      <c r="V41" s="33">
        <v>2365980.3793103402</v>
      </c>
      <c r="W41" s="33">
        <v>1058634.5357142901</v>
      </c>
    </row>
    <row r="42" spans="1:23" ht="12.75" customHeight="1" x14ac:dyDescent="0.2">
      <c r="A42" s="2" t="s">
        <v>80</v>
      </c>
      <c r="B42" s="31">
        <v>405358.08333333302</v>
      </c>
      <c r="C42" s="31">
        <v>258577.65957446801</v>
      </c>
      <c r="D42" s="31">
        <v>742096.29411764699</v>
      </c>
      <c r="E42" s="31">
        <v>521075.34285714303</v>
      </c>
      <c r="F42" s="31">
        <v>751184.13513513503</v>
      </c>
      <c r="G42" s="31">
        <v>1229255.8500000001</v>
      </c>
      <c r="H42" s="31">
        <v>501495</v>
      </c>
      <c r="I42" s="31">
        <v>1268547.31428571</v>
      </c>
      <c r="J42" s="31">
        <v>1643285.13513514</v>
      </c>
      <c r="K42" s="31">
        <v>1412450.2903225799</v>
      </c>
      <c r="L42" s="33">
        <v>1436098.7690000001</v>
      </c>
      <c r="M42" s="33">
        <v>2294424.0322580598</v>
      </c>
      <c r="N42" s="33">
        <v>1272531.875</v>
      </c>
      <c r="O42" s="33">
        <v>2135275.0810810798</v>
      </c>
      <c r="P42" s="33">
        <v>1196666.3125</v>
      </c>
      <c r="Q42" s="33">
        <v>2164194.2758620698</v>
      </c>
      <c r="R42" s="33">
        <v>2046518.125</v>
      </c>
      <c r="S42" s="33">
        <v>1417280.86206897</v>
      </c>
      <c r="T42" s="33">
        <v>1643395.16666667</v>
      </c>
      <c r="U42" s="33">
        <v>3579372.34482759</v>
      </c>
      <c r="V42" s="33">
        <v>6479244.9310344802</v>
      </c>
      <c r="W42" s="33">
        <v>6692197.7857142901</v>
      </c>
    </row>
    <row r="43" spans="1:23" ht="12.75" customHeight="1" x14ac:dyDescent="0.2">
      <c r="A43" s="11" t="s">
        <v>7</v>
      </c>
      <c r="B43" s="34">
        <f t="shared" ref="B43:H43" si="14">B41-B42</f>
        <v>-344304.27083333302</v>
      </c>
      <c r="C43" s="34">
        <f t="shared" si="14"/>
        <v>-132376.510638298</v>
      </c>
      <c r="D43" s="34">
        <f t="shared" si="14"/>
        <v>-697444.49999999988</v>
      </c>
      <c r="E43" s="34">
        <f t="shared" si="14"/>
        <v>-502741.942857143</v>
      </c>
      <c r="F43" s="34">
        <f t="shared" si="14"/>
        <v>-635642.16216216201</v>
      </c>
      <c r="G43" s="34">
        <f t="shared" si="14"/>
        <v>-1055988.1500000001</v>
      </c>
      <c r="H43" s="34">
        <f t="shared" si="14"/>
        <v>-309290</v>
      </c>
      <c r="I43" s="34">
        <f t="shared" ref="I43:K43" si="15">I41-I42</f>
        <v>-871579.79999999597</v>
      </c>
      <c r="J43" s="34">
        <f t="shared" si="15"/>
        <v>-1501905.0540540591</v>
      </c>
      <c r="K43" s="34">
        <f t="shared" si="15"/>
        <v>-1298031.7419354829</v>
      </c>
      <c r="L43" s="34">
        <f t="shared" ref="L43:M43" si="16">L41-L42</f>
        <v>-1294083.9998000001</v>
      </c>
      <c r="M43" s="34">
        <f t="shared" si="16"/>
        <v>-2082720.9999999949</v>
      </c>
      <c r="N43" s="34">
        <f t="shared" ref="N43:O43" si="17">N41-N42</f>
        <v>-1179651.1875</v>
      </c>
      <c r="O43" s="34">
        <f t="shared" si="17"/>
        <v>-2020835.6756756748</v>
      </c>
      <c r="P43" s="34">
        <f t="shared" ref="P43:Q43" si="18">P41-P42</f>
        <v>-978953.6875</v>
      </c>
      <c r="Q43" s="34">
        <f t="shared" si="18"/>
        <v>-1878055.7241379318</v>
      </c>
      <c r="R43" s="34">
        <f t="shared" ref="R43:S43" si="19">R41-R42</f>
        <v>-1137734.0625</v>
      </c>
      <c r="S43" s="34">
        <f t="shared" si="19"/>
        <v>-1079879.758620694</v>
      </c>
      <c r="T43" s="34">
        <f t="shared" ref="T43:W43" si="20">T41-T42</f>
        <v>-1360696.3000000031</v>
      </c>
      <c r="U43" s="34">
        <f t="shared" si="20"/>
        <v>-2963679.0689655212</v>
      </c>
      <c r="V43" s="34">
        <f t="shared" si="20"/>
        <v>-4113264.5517241401</v>
      </c>
      <c r="W43" s="34">
        <f t="shared" si="20"/>
        <v>-5633563.25</v>
      </c>
    </row>
    <row r="44" spans="1:23" x14ac:dyDescent="0.2">
      <c r="B44" s="35"/>
      <c r="C44" s="35"/>
      <c r="D44" s="35"/>
      <c r="E44" s="35"/>
      <c r="F44" s="35"/>
      <c r="G44" s="35"/>
      <c r="H44" s="35"/>
      <c r="I44" s="35"/>
      <c r="J44" s="35"/>
      <c r="K44" s="35"/>
      <c r="L44" s="35"/>
      <c r="M44" s="35"/>
      <c r="N44" s="35"/>
      <c r="O44" s="35"/>
      <c r="P44" s="35"/>
      <c r="Q44" s="35"/>
      <c r="R44" s="35"/>
      <c r="S44" s="35"/>
      <c r="T44" s="35"/>
      <c r="U44" s="35"/>
      <c r="V44" s="35" t="s">
        <v>76</v>
      </c>
      <c r="W44" s="35"/>
    </row>
    <row r="45" spans="1:23" ht="12.75" customHeight="1" x14ac:dyDescent="0.2">
      <c r="A45" s="11" t="s">
        <v>11</v>
      </c>
      <c r="B45" s="36">
        <f t="shared" ref="B45:H45" si="21">B38+B43</f>
        <v>-175196.93750000047</v>
      </c>
      <c r="C45" s="36">
        <f t="shared" si="21"/>
        <v>18675.680851064157</v>
      </c>
      <c r="D45" s="36">
        <f t="shared" si="21"/>
        <v>-376158.99999999616</v>
      </c>
      <c r="E45" s="36">
        <f t="shared" si="21"/>
        <v>153580.34285714803</v>
      </c>
      <c r="F45" s="36">
        <f t="shared" si="21"/>
        <v>206141.59459460003</v>
      </c>
      <c r="G45" s="36">
        <f t="shared" si="21"/>
        <v>-371449.04999999958</v>
      </c>
      <c r="H45" s="36">
        <f t="shared" si="21"/>
        <v>785453.71428571921</v>
      </c>
      <c r="I45" s="36">
        <f t="shared" ref="I45:K45" si="22">I38+I43</f>
        <v>-528747.45714285492</v>
      </c>
      <c r="J45" s="36">
        <f t="shared" si="22"/>
        <v>-110593.5945946034</v>
      </c>
      <c r="K45" s="36">
        <f t="shared" si="22"/>
        <v>-522192.22580645303</v>
      </c>
      <c r="L45" s="36">
        <f t="shared" ref="L45:M45" si="23">L38+L43</f>
        <v>-563080.84969999804</v>
      </c>
      <c r="M45" s="36">
        <f t="shared" si="23"/>
        <v>-467865.38709674077</v>
      </c>
      <c r="N45" s="36">
        <f t="shared" ref="N45:O45" si="24">N38+N43</f>
        <v>1007557.40625</v>
      </c>
      <c r="O45" s="36">
        <f t="shared" si="24"/>
        <v>4539533.8108108565</v>
      </c>
      <c r="P45" s="36">
        <f t="shared" ref="P45:Q45" si="25">P38+P43</f>
        <v>3995350.875</v>
      </c>
      <c r="Q45" s="36">
        <f t="shared" si="25"/>
        <v>3932044.2413793169</v>
      </c>
      <c r="R45" s="36">
        <f t="shared" ref="R45:S45" si="26">R38+R43</f>
        <v>7320217.5</v>
      </c>
      <c r="S45" s="36">
        <f t="shared" si="26"/>
        <v>4621249.7586206235</v>
      </c>
      <c r="T45" s="36">
        <f t="shared" ref="T45:W45" si="27">T38+T43</f>
        <v>5012614.3999999929</v>
      </c>
      <c r="U45" s="36">
        <f t="shared" si="27"/>
        <v>6931555.620689664</v>
      </c>
      <c r="V45" s="36">
        <f t="shared" si="27"/>
        <v>5421312.6551723927</v>
      </c>
      <c r="W45" s="36">
        <f t="shared" si="27"/>
        <v>-622777.67857152596</v>
      </c>
    </row>
    <row r="46" spans="1:23" x14ac:dyDescent="0.2">
      <c r="A46" s="11"/>
      <c r="B46" s="35"/>
      <c r="C46" s="35"/>
      <c r="D46" s="35"/>
      <c r="E46" s="35"/>
      <c r="F46" s="35"/>
      <c r="G46" s="35"/>
      <c r="H46" s="35"/>
      <c r="I46" s="35"/>
      <c r="J46" s="35"/>
      <c r="K46" s="35"/>
      <c r="L46" s="35"/>
      <c r="M46" s="35"/>
      <c r="N46" s="35"/>
    </row>
    <row r="47" spans="1:23" x14ac:dyDescent="0.2">
      <c r="A47" s="11"/>
      <c r="B47" s="35"/>
      <c r="C47" s="35"/>
      <c r="D47" s="35"/>
      <c r="E47" s="35"/>
      <c r="F47" s="35"/>
      <c r="G47" s="35"/>
      <c r="H47" s="35"/>
      <c r="I47" s="35"/>
      <c r="J47" s="35"/>
      <c r="K47" s="35"/>
      <c r="L47" s="35"/>
      <c r="M47" s="35"/>
      <c r="N47" s="35"/>
    </row>
    <row r="48" spans="1:23" ht="15" customHeight="1" x14ac:dyDescent="0.2">
      <c r="A48" s="18" t="s">
        <v>105</v>
      </c>
      <c r="B48" s="35"/>
      <c r="C48" s="35"/>
      <c r="D48" s="35"/>
      <c r="E48" s="35"/>
      <c r="F48" s="35"/>
      <c r="G48" s="35"/>
      <c r="H48" s="35"/>
      <c r="I48" s="35"/>
      <c r="J48" s="35"/>
      <c r="K48" s="35"/>
      <c r="L48" s="35"/>
      <c r="M48" s="35"/>
      <c r="N48" s="35"/>
    </row>
    <row r="49" spans="1:23" ht="12.75" customHeight="1" x14ac:dyDescent="0.2">
      <c r="A49" s="2" t="s">
        <v>47</v>
      </c>
      <c r="B49" s="31">
        <v>243593.70833333299</v>
      </c>
      <c r="C49" s="31">
        <v>356383.08510638302</v>
      </c>
      <c r="D49" s="31">
        <v>1144193.7647058801</v>
      </c>
      <c r="E49" s="31">
        <v>2311104.68571429</v>
      </c>
      <c r="F49" s="31">
        <v>4232823.13513513</v>
      </c>
      <c r="G49" s="31">
        <v>9187571.9499999993</v>
      </c>
      <c r="H49" s="31">
        <v>6951875</v>
      </c>
      <c r="I49" s="31">
        <v>10126683.7714286</v>
      </c>
      <c r="J49" s="31">
        <v>16566491.783783801</v>
      </c>
      <c r="K49" s="31">
        <v>11724740.967741899</v>
      </c>
      <c r="L49" s="31">
        <v>9211776.5380000006</v>
      </c>
      <c r="M49" s="31">
        <v>26403777.032258101</v>
      </c>
      <c r="N49" s="31">
        <v>18677640</v>
      </c>
      <c r="O49" s="31">
        <v>34549292.513513498</v>
      </c>
      <c r="P49" s="31">
        <v>28974073.8125</v>
      </c>
      <c r="Q49" s="31">
        <v>39612389.517241403</v>
      </c>
      <c r="R49" s="31">
        <v>48109410.25</v>
      </c>
      <c r="S49" s="31">
        <v>34508517.724137902</v>
      </c>
      <c r="T49" s="31">
        <v>53502401.5</v>
      </c>
      <c r="U49" s="31">
        <v>75234940.586206898</v>
      </c>
      <c r="V49" s="31">
        <v>81325490.413793102</v>
      </c>
      <c r="W49" s="31">
        <v>43920568.642857097</v>
      </c>
    </row>
    <row r="50" spans="1:23" ht="12.75" customHeight="1" x14ac:dyDescent="0.2">
      <c r="A50" s="2" t="s">
        <v>46</v>
      </c>
      <c r="B50" s="31">
        <v>4991565.5625</v>
      </c>
      <c r="C50" s="31">
        <v>3631582.5957446801</v>
      </c>
      <c r="D50" s="31">
        <v>6177601.2352941204</v>
      </c>
      <c r="E50" s="31">
        <v>7138292.8571428601</v>
      </c>
      <c r="F50" s="31">
        <v>8355576.6216216199</v>
      </c>
      <c r="G50" s="31">
        <v>7941787.5250000004</v>
      </c>
      <c r="H50" s="31">
        <v>4011031</v>
      </c>
      <c r="I50" s="31">
        <v>9739385.1714285705</v>
      </c>
      <c r="J50" s="31">
        <v>16262054.0540541</v>
      </c>
      <c r="K50" s="31">
        <v>17648280.064516101</v>
      </c>
      <c r="L50" s="31">
        <v>16882344.920000002</v>
      </c>
      <c r="M50" s="31">
        <v>30507840.935483899</v>
      </c>
      <c r="N50" s="31">
        <v>17323842.03125</v>
      </c>
      <c r="O50" s="31">
        <v>27820954.756756801</v>
      </c>
      <c r="P50" s="31">
        <v>21979141.75</v>
      </c>
      <c r="Q50" s="31">
        <v>35706914.827586196</v>
      </c>
      <c r="R50" s="31">
        <v>33525349.25</v>
      </c>
      <c r="S50" s="31">
        <v>22666472.413793098</v>
      </c>
      <c r="T50" s="31">
        <v>23383744.0666667</v>
      </c>
      <c r="U50" s="31">
        <v>42237040.068965502</v>
      </c>
      <c r="V50" s="31">
        <v>58887138.206896603</v>
      </c>
      <c r="W50" s="31">
        <v>91815236.321428597</v>
      </c>
    </row>
    <row r="51" spans="1:23" ht="12.75" customHeight="1" x14ac:dyDescent="0.2">
      <c r="A51" s="2" t="s">
        <v>81</v>
      </c>
      <c r="B51" s="31">
        <v>314446.89583333302</v>
      </c>
      <c r="C51" s="31">
        <v>620984.36170212796</v>
      </c>
      <c r="D51" s="31">
        <v>715221.20588235301</v>
      </c>
      <c r="E51" s="31">
        <v>950172.02857142896</v>
      </c>
      <c r="F51" s="31">
        <v>2182073.4864864899</v>
      </c>
      <c r="G51" s="31">
        <v>1651673.925</v>
      </c>
      <c r="H51" s="31">
        <v>576349</v>
      </c>
      <c r="I51" s="31">
        <v>1852767.1714285701</v>
      </c>
      <c r="J51" s="31">
        <v>1525296.3513513501</v>
      </c>
      <c r="K51" s="31">
        <v>1805049.8064516101</v>
      </c>
      <c r="L51" s="31">
        <v>2847482.6919999998</v>
      </c>
      <c r="M51" s="31">
        <v>2220661.9354838701</v>
      </c>
      <c r="N51" s="31">
        <v>1709207.28125</v>
      </c>
      <c r="O51" s="31">
        <v>4571385.3783783801</v>
      </c>
      <c r="P51" s="31">
        <v>9015190.25</v>
      </c>
      <c r="Q51" s="31">
        <v>12899259.5862069</v>
      </c>
      <c r="R51" s="31">
        <v>16522722</v>
      </c>
      <c r="S51" s="31">
        <v>12359007.7586207</v>
      </c>
      <c r="T51" s="31">
        <v>7909980.0333333304</v>
      </c>
      <c r="U51" s="31">
        <v>4780753.8965517199</v>
      </c>
      <c r="V51" s="31">
        <v>5089594.1724137897</v>
      </c>
      <c r="W51" s="31">
        <v>3273513.4642857099</v>
      </c>
    </row>
    <row r="52" spans="1:23" ht="12.75" customHeight="1" x14ac:dyDescent="0.2">
      <c r="A52" s="11" t="s">
        <v>82</v>
      </c>
      <c r="B52" s="37">
        <v>5549606.1666666698</v>
      </c>
      <c r="C52" s="37">
        <v>4608950.0425531901</v>
      </c>
      <c r="D52" s="37">
        <v>8037016.20588235</v>
      </c>
      <c r="E52" s="37">
        <v>10399569.571428601</v>
      </c>
      <c r="F52" s="37">
        <v>14770473.243243201</v>
      </c>
      <c r="G52" s="37">
        <v>18781033.399999999</v>
      </c>
      <c r="H52" s="37">
        <v>11539255</v>
      </c>
      <c r="I52" s="37">
        <v>21718836.1142857</v>
      </c>
      <c r="J52" s="37">
        <v>34353842.189189203</v>
      </c>
      <c r="K52" s="37">
        <v>31178070.838709701</v>
      </c>
      <c r="L52" s="37">
        <v>28941604.149999999</v>
      </c>
      <c r="M52" s="37">
        <v>59132279.903225802</v>
      </c>
      <c r="N52" s="37">
        <v>37710689.3125</v>
      </c>
      <c r="O52" s="37">
        <v>66941632.648648597</v>
      </c>
      <c r="P52" s="37">
        <v>59968405.8125</v>
      </c>
      <c r="Q52" s="37">
        <v>88218563.931034505</v>
      </c>
      <c r="R52" s="37">
        <v>98157481.5</v>
      </c>
      <c r="S52" s="37">
        <v>69533997.896551698</v>
      </c>
      <c r="T52" s="37">
        <v>84796125.599999994</v>
      </c>
      <c r="U52" s="37">
        <v>122252734.551724</v>
      </c>
      <c r="V52" s="37">
        <v>145302222.79310301</v>
      </c>
      <c r="W52" s="37">
        <v>139009318.42857099</v>
      </c>
    </row>
    <row r="53" spans="1:23" ht="12.75" customHeight="1" x14ac:dyDescent="0.2">
      <c r="A53" s="11" t="s">
        <v>35</v>
      </c>
      <c r="B53" s="27">
        <v>1296944.41666667</v>
      </c>
      <c r="C53" s="27">
        <v>1248155.9574468101</v>
      </c>
      <c r="D53" s="27">
        <v>1955934</v>
      </c>
      <c r="E53" s="27">
        <v>2441429.8857142902</v>
      </c>
      <c r="F53" s="27">
        <v>3155309.2972972998</v>
      </c>
      <c r="G53" s="27">
        <v>2832111.2</v>
      </c>
      <c r="H53" s="27">
        <v>1395233</v>
      </c>
      <c r="I53" s="27">
        <v>4015856.3714285698</v>
      </c>
      <c r="J53" s="27">
        <v>4335079.3243243201</v>
      </c>
      <c r="K53" s="27">
        <v>4575696.9032258103</v>
      </c>
      <c r="L53" s="37">
        <v>5914691.5379999997</v>
      </c>
      <c r="M53" s="37">
        <v>10249679</v>
      </c>
      <c r="N53" s="37">
        <v>8303095.875</v>
      </c>
      <c r="O53" s="37">
        <v>10774379.5405405</v>
      </c>
      <c r="P53" s="37">
        <v>14067577.125</v>
      </c>
      <c r="Q53" s="37">
        <v>14412227.8275862</v>
      </c>
      <c r="R53" s="37">
        <v>19848116.84375</v>
      </c>
      <c r="S53" s="37">
        <v>12109555.034482799</v>
      </c>
      <c r="T53" s="37">
        <v>18783284.966666698</v>
      </c>
      <c r="U53" s="37">
        <v>20260071.6896552</v>
      </c>
      <c r="V53" s="37">
        <v>26807614.1724138</v>
      </c>
      <c r="W53" s="37">
        <v>21216974.785714298</v>
      </c>
    </row>
    <row r="54" spans="1:23" ht="12.75" customHeight="1" x14ac:dyDescent="0.2">
      <c r="A54" s="11" t="s">
        <v>36</v>
      </c>
      <c r="B54" s="37">
        <f>B52+B53</f>
        <v>6846550.5833333395</v>
      </c>
      <c r="C54" s="37">
        <f>C52+C53</f>
        <v>5857106</v>
      </c>
      <c r="D54" s="37">
        <f>D52+D53</f>
        <v>9992950.20588235</v>
      </c>
      <c r="E54" s="37">
        <f>E52+E53</f>
        <v>12840999.457142891</v>
      </c>
      <c r="F54" s="37">
        <f>F52+F53</f>
        <v>17925782.540540501</v>
      </c>
      <c r="G54" s="37">
        <v>21613144.600000001</v>
      </c>
      <c r="H54" s="37">
        <v>12934488</v>
      </c>
      <c r="I54" s="37">
        <v>25734692.485714301</v>
      </c>
      <c r="J54" s="37">
        <v>38688921.513513498</v>
      </c>
      <c r="K54" s="37">
        <v>35753767.741935499</v>
      </c>
      <c r="L54" s="37">
        <v>34856295.689999998</v>
      </c>
      <c r="M54" s="37">
        <v>69381958.903225794</v>
      </c>
      <c r="N54" s="37">
        <v>46013785.1875</v>
      </c>
      <c r="O54" s="37">
        <v>77716012.189189196</v>
      </c>
      <c r="P54" s="37">
        <v>74035982.9375</v>
      </c>
      <c r="Q54" s="37">
        <v>102630791.75862101</v>
      </c>
      <c r="R54" s="37">
        <v>118005598.34375</v>
      </c>
      <c r="S54" s="37">
        <v>81643552.931034505</v>
      </c>
      <c r="T54" s="37">
        <v>103579410.56666701</v>
      </c>
      <c r="U54" s="37">
        <v>142512806.24137899</v>
      </c>
      <c r="V54" s="37">
        <v>172109836.96551701</v>
      </c>
      <c r="W54" s="37">
        <v>160226293.214286</v>
      </c>
    </row>
    <row r="55" spans="1:23" x14ac:dyDescent="0.2">
      <c r="B55" s="35"/>
      <c r="C55" s="35"/>
      <c r="D55" s="35"/>
      <c r="E55" s="35"/>
      <c r="F55" s="35"/>
      <c r="G55" s="35"/>
      <c r="H55" s="35"/>
      <c r="I55" s="35"/>
      <c r="J55" s="35"/>
      <c r="K55" s="35"/>
      <c r="L55" s="35"/>
      <c r="M55" s="35"/>
      <c r="N55" s="35"/>
      <c r="O55" s="35"/>
      <c r="P55" s="35"/>
      <c r="Q55" s="35"/>
      <c r="R55" s="35"/>
      <c r="S55" s="35"/>
      <c r="T55" s="35"/>
      <c r="U55" s="35"/>
      <c r="V55" s="35"/>
      <c r="W55" s="35"/>
    </row>
    <row r="56" spans="1:23" ht="12.75" customHeight="1" x14ac:dyDescent="0.2">
      <c r="A56" s="2" t="s">
        <v>48</v>
      </c>
      <c r="B56" s="31">
        <v>8454.1041666666697</v>
      </c>
      <c r="C56" s="31">
        <v>-180936.40425531901</v>
      </c>
      <c r="D56" s="31">
        <v>-1290465.5</v>
      </c>
      <c r="E56" s="31">
        <v>-520302.65714285697</v>
      </c>
      <c r="F56" s="31">
        <v>3074944.2702702698</v>
      </c>
      <c r="G56" s="31">
        <v>1994735.85</v>
      </c>
      <c r="H56" s="31">
        <v>2758965</v>
      </c>
      <c r="I56" s="31">
        <v>1672723.5428571401</v>
      </c>
      <c r="J56" s="31">
        <v>4444181.0810810803</v>
      </c>
      <c r="K56" s="31">
        <v>4844766.6451612897</v>
      </c>
      <c r="L56" s="31">
        <v>4140694</v>
      </c>
      <c r="M56" s="31">
        <v>13403107.4193548</v>
      </c>
      <c r="N56" s="31">
        <v>11183138.09375</v>
      </c>
      <c r="O56" s="31">
        <v>11530701.1081081</v>
      </c>
      <c r="P56" s="31">
        <v>28131094.6875</v>
      </c>
      <c r="Q56" s="31">
        <v>32638955.551724099</v>
      </c>
      <c r="R56" s="31">
        <v>39809789.5</v>
      </c>
      <c r="S56" s="31">
        <v>19925223.551724099</v>
      </c>
      <c r="T56" s="31">
        <v>17215528.5</v>
      </c>
      <c r="U56" s="31">
        <v>40085408.275862098</v>
      </c>
      <c r="V56" s="31">
        <v>36359676.6551724</v>
      </c>
      <c r="W56" s="31">
        <v>33917525.821428597</v>
      </c>
    </row>
    <row r="57" spans="1:23" ht="12.75" customHeight="1" x14ac:dyDescent="0.2">
      <c r="A57" s="2" t="s">
        <v>37</v>
      </c>
      <c r="B57" s="31">
        <v>5200138.1666666698</v>
      </c>
      <c r="C57" s="31">
        <v>4045858.12765957</v>
      </c>
      <c r="D57" s="31">
        <v>9435331.3529411796</v>
      </c>
      <c r="E57" s="31">
        <v>11108955.199999999</v>
      </c>
      <c r="F57" s="31">
        <v>12972709.648648599</v>
      </c>
      <c r="G57" s="31">
        <v>17066798.125</v>
      </c>
      <c r="H57" s="31">
        <v>8733163</v>
      </c>
      <c r="I57" s="31">
        <v>18717187.199999999</v>
      </c>
      <c r="J57" s="31">
        <v>25402413.486486498</v>
      </c>
      <c r="K57" s="31">
        <v>27182073.4193548</v>
      </c>
      <c r="L57" s="31">
        <v>26175092.309999999</v>
      </c>
      <c r="M57" s="31">
        <v>49426291.903225802</v>
      </c>
      <c r="N57" s="31">
        <v>31335428</v>
      </c>
      <c r="O57" s="31">
        <v>56838844.135135099</v>
      </c>
      <c r="P57" s="31">
        <v>38679137.5</v>
      </c>
      <c r="Q57" s="31">
        <v>61917909.724137902</v>
      </c>
      <c r="R57" s="31">
        <v>69835076.90625</v>
      </c>
      <c r="S57" s="31">
        <v>55503194.034482799</v>
      </c>
      <c r="T57" s="31">
        <v>74750437.299999997</v>
      </c>
      <c r="U57" s="31">
        <v>80467664.413793102</v>
      </c>
      <c r="V57" s="31">
        <v>103913337.65517201</v>
      </c>
      <c r="W57" s="31">
        <v>113881247.107143</v>
      </c>
    </row>
    <row r="58" spans="1:23" ht="12.75" customHeight="1" x14ac:dyDescent="0.2">
      <c r="A58" s="2" t="s">
        <v>38</v>
      </c>
      <c r="B58" s="31">
        <v>1637958.3125</v>
      </c>
      <c r="C58" s="31">
        <v>1992184.2765957401</v>
      </c>
      <c r="D58" s="31">
        <v>1848084.3529411801</v>
      </c>
      <c r="E58" s="31">
        <v>2252346.9142857101</v>
      </c>
      <c r="F58" s="31">
        <v>1878128.6216216199</v>
      </c>
      <c r="G58" s="31">
        <v>2551610.625</v>
      </c>
      <c r="H58" s="31">
        <v>1442360</v>
      </c>
      <c r="I58" s="31">
        <v>5344781.7428571396</v>
      </c>
      <c r="J58" s="31">
        <v>8842326.9459459502</v>
      </c>
      <c r="K58" s="31">
        <v>3726927.67741935</v>
      </c>
      <c r="L58" s="31">
        <v>4540509.3849999998</v>
      </c>
      <c r="M58" s="31">
        <v>6552559.5806451598</v>
      </c>
      <c r="N58" s="31">
        <v>3495219.09375</v>
      </c>
      <c r="O58" s="31">
        <v>9346466.9459459502</v>
      </c>
      <c r="P58" s="31">
        <v>7225750.75</v>
      </c>
      <c r="Q58" s="31">
        <v>8073926.4827586198</v>
      </c>
      <c r="R58" s="31">
        <v>8360731.9375</v>
      </c>
      <c r="S58" s="31">
        <v>6215135.3448275896</v>
      </c>
      <c r="T58" s="31">
        <v>11613444.766666699</v>
      </c>
      <c r="U58" s="31">
        <v>21959733.551724099</v>
      </c>
      <c r="V58" s="31">
        <v>31836822.6551724</v>
      </c>
      <c r="W58" s="31">
        <v>12427520.2857143</v>
      </c>
    </row>
    <row r="59" spans="1:23" ht="12.75" customHeight="1" x14ac:dyDescent="0.2">
      <c r="A59" s="11" t="s">
        <v>39</v>
      </c>
      <c r="B59" s="37">
        <f t="shared" ref="B59:H59" si="28">SUM(B56:B58)</f>
        <v>6846550.5833333367</v>
      </c>
      <c r="C59" s="37">
        <f t="shared" si="28"/>
        <v>5857105.9999999907</v>
      </c>
      <c r="D59" s="37">
        <f t="shared" si="28"/>
        <v>9992950.2058823593</v>
      </c>
      <c r="E59" s="37">
        <f t="shared" si="28"/>
        <v>12840999.457142852</v>
      </c>
      <c r="F59" s="37">
        <f t="shared" si="28"/>
        <v>17925782.540540487</v>
      </c>
      <c r="G59" s="37">
        <f t="shared" si="28"/>
        <v>21613144.600000001</v>
      </c>
      <c r="H59" s="37">
        <f t="shared" si="28"/>
        <v>12934488</v>
      </c>
      <c r="I59" s="37">
        <f t="shared" ref="I59:K59" si="29">SUM(I56:I58)</f>
        <v>25734692.485714279</v>
      </c>
      <c r="J59" s="37">
        <f t="shared" si="29"/>
        <v>38688921.513513528</v>
      </c>
      <c r="K59" s="37">
        <f t="shared" si="29"/>
        <v>35753767.741935439</v>
      </c>
      <c r="L59" s="37">
        <f t="shared" ref="L59:M59" si="30">SUM(L56:L58)</f>
        <v>34856295.695</v>
      </c>
      <c r="M59" s="37">
        <f t="shared" si="30"/>
        <v>69381958.903225765</v>
      </c>
      <c r="N59" s="37">
        <f t="shared" ref="N59:O59" si="31">SUM(N56:N58)</f>
        <v>46013785.1875</v>
      </c>
      <c r="O59" s="37">
        <f t="shared" si="31"/>
        <v>77716012.189189151</v>
      </c>
      <c r="P59" s="37">
        <f t="shared" ref="P59:Q59" si="32">SUM(P56:P58)</f>
        <v>74035982.9375</v>
      </c>
      <c r="Q59" s="37">
        <f t="shared" si="32"/>
        <v>102630791.75862063</v>
      </c>
      <c r="R59" s="37">
        <f t="shared" ref="R59:S59" si="33">SUM(R56:R58)</f>
        <v>118005598.34375</v>
      </c>
      <c r="S59" s="37">
        <f t="shared" si="33"/>
        <v>81643552.93103449</v>
      </c>
      <c r="T59" s="37">
        <f t="shared" ref="T59:W59" si="34">SUM(T56:T58)</f>
        <v>103579410.56666669</v>
      </c>
      <c r="U59" s="37">
        <f t="shared" si="34"/>
        <v>142512806.24137929</v>
      </c>
      <c r="V59" s="37">
        <f t="shared" si="34"/>
        <v>172109836.96551681</v>
      </c>
      <c r="W59" s="37">
        <f t="shared" si="34"/>
        <v>160226293.21428588</v>
      </c>
    </row>
    <row r="60" spans="1:23" x14ac:dyDescent="0.2">
      <c r="A60" s="11"/>
      <c r="B60" s="35"/>
      <c r="C60" s="35"/>
      <c r="D60" s="35"/>
      <c r="E60" s="35"/>
      <c r="F60" s="35"/>
      <c r="G60" s="35"/>
      <c r="H60" s="35"/>
      <c r="I60" s="35"/>
      <c r="J60" s="35"/>
      <c r="K60" s="35"/>
      <c r="L60" s="35"/>
      <c r="M60" s="35"/>
      <c r="N60" s="35"/>
    </row>
    <row r="61" spans="1:23" x14ac:dyDescent="0.2">
      <c r="A61" s="11"/>
      <c r="B61" s="35"/>
      <c r="C61" s="35"/>
      <c r="D61" s="35"/>
      <c r="E61" s="35"/>
      <c r="F61" s="35"/>
      <c r="G61" s="35"/>
      <c r="H61" s="35"/>
      <c r="I61" s="35"/>
      <c r="J61" s="35"/>
      <c r="K61" s="35"/>
      <c r="L61" s="35"/>
      <c r="M61" s="35"/>
      <c r="N61" s="35"/>
    </row>
    <row r="62" spans="1:23" ht="15" customHeight="1" x14ac:dyDescent="0.2">
      <c r="A62" s="9" t="s">
        <v>90</v>
      </c>
      <c r="B62" s="35"/>
      <c r="C62" s="35"/>
      <c r="D62" s="35"/>
      <c r="E62" s="35"/>
      <c r="F62" s="35"/>
      <c r="G62" s="35"/>
      <c r="H62" s="35"/>
      <c r="I62" s="35"/>
      <c r="J62" s="35"/>
      <c r="K62" s="35"/>
      <c r="L62" s="35"/>
      <c r="M62" s="35"/>
      <c r="N62" s="35"/>
    </row>
    <row r="63" spans="1:23" ht="12.75" customHeight="1" x14ac:dyDescent="0.2">
      <c r="A63" s="2" t="s">
        <v>42</v>
      </c>
      <c r="B63" s="38">
        <f t="shared" ref="B63:H63" si="35">(B45+B42)*100/B59</f>
        <v>3.3617095650124509</v>
      </c>
      <c r="C63" s="38">
        <f t="shared" si="35"/>
        <v>4.7336234042124667</v>
      </c>
      <c r="D63" s="38">
        <f t="shared" si="35"/>
        <v>3.6619545437366585</v>
      </c>
      <c r="E63" s="38">
        <f t="shared" si="35"/>
        <v>5.2539188087809734</v>
      </c>
      <c r="F63" s="38">
        <f t="shared" si="35"/>
        <v>5.3404961683802199</v>
      </c>
      <c r="G63" s="38">
        <f t="shared" si="35"/>
        <v>3.9689125107690271</v>
      </c>
      <c r="H63" s="38">
        <f t="shared" si="35"/>
        <v>9.9497460918879757</v>
      </c>
      <c r="I63" s="38">
        <f t="shared" ref="I63:J63" si="36">(I45+I42)*100/I59</f>
        <v>2.8747180777603201</v>
      </c>
      <c r="J63" s="38">
        <f t="shared" si="36"/>
        <v>3.9615773213145467</v>
      </c>
      <c r="K63" s="38">
        <f t="shared" ref="K63:L63" si="37">(K45+K42)*100/K59</f>
        <v>2.4899699269231057</v>
      </c>
      <c r="L63" s="38">
        <f t="shared" si="37"/>
        <v>2.5046204764243867</v>
      </c>
      <c r="M63" s="38">
        <f t="shared" ref="M63:N63" si="38">(M45+M42)*100/M59</f>
        <v>2.6326132528327868</v>
      </c>
      <c r="N63" s="38">
        <f t="shared" si="38"/>
        <v>4.9552308551859889</v>
      </c>
      <c r="O63" s="38">
        <f t="shared" ref="O63:P63" si="39">(O45+O42)*100/O59</f>
        <v>8.5887176964806358</v>
      </c>
      <c r="P63" s="38">
        <f t="shared" si="39"/>
        <v>7.0128294128046065</v>
      </c>
      <c r="Q63" s="38">
        <f t="shared" ref="Q63:R63" si="40">(Q45+Q42)*100/Q59</f>
        <v>5.9399702689415559</v>
      </c>
      <c r="R63" s="38">
        <f t="shared" si="40"/>
        <v>7.9375349614471036</v>
      </c>
      <c r="S63" s="38">
        <f t="shared" ref="S63:U63" si="41">(S45+S42)*100/S59</f>
        <v>7.3962124428739999</v>
      </c>
      <c r="T63" s="38">
        <f t="shared" si="41"/>
        <v>6.4259967596385028</v>
      </c>
      <c r="U63" s="38">
        <f t="shared" si="41"/>
        <v>7.3754269828316357</v>
      </c>
      <c r="V63" s="38">
        <f t="shared" ref="V63:W63" si="42">(V45+V42)*100/V59</f>
        <v>6.9145133108174504</v>
      </c>
      <c r="W63" s="38">
        <f t="shared" si="42"/>
        <v>3.7880300326398681</v>
      </c>
    </row>
    <row r="64" spans="1:23" ht="12.75" customHeight="1" x14ac:dyDescent="0.2">
      <c r="A64" s="2" t="s">
        <v>52</v>
      </c>
      <c r="B64" s="38">
        <f t="shared" ref="B64:H64" si="43">(B38/B14)*100</f>
        <v>4.1910753380245049</v>
      </c>
      <c r="C64" s="38">
        <f t="shared" si="43"/>
        <v>3.1525670769425798</v>
      </c>
      <c r="D64" s="38">
        <f t="shared" si="43"/>
        <v>5.3942934005346741</v>
      </c>
      <c r="E64" s="38">
        <f t="shared" si="43"/>
        <v>9.2135343007246675</v>
      </c>
      <c r="F64" s="38">
        <f t="shared" si="43"/>
        <v>9.6723569262921298</v>
      </c>
      <c r="G64" s="38">
        <f t="shared" si="43"/>
        <v>8.5178182829198601</v>
      </c>
      <c r="H64" s="38">
        <f t="shared" si="43"/>
        <v>15.387605491067365</v>
      </c>
      <c r="I64" s="38">
        <f t="shared" ref="I64:J64" si="44">(I38/I14)*100</f>
        <v>3.5120860075375759</v>
      </c>
      <c r="J64" s="38">
        <f t="shared" si="44"/>
        <v>10.136609517502844</v>
      </c>
      <c r="K64" s="38">
        <f t="shared" ref="K64:L64" si="45">(K38/K14)*100</f>
        <v>5.3025439582443354</v>
      </c>
      <c r="L64" s="38">
        <f t="shared" si="45"/>
        <v>5.3505757837385852</v>
      </c>
      <c r="M64" s="38">
        <f t="shared" ref="M64:N64" si="46">(M38/M14)*100</f>
        <v>9.3055494840549269</v>
      </c>
      <c r="N64" s="38">
        <f t="shared" si="46"/>
        <v>12.096793930117908</v>
      </c>
      <c r="O64" s="38">
        <f t="shared" ref="O64:P64" si="47">(O38/O14)*100</f>
        <v>24.819547730261977</v>
      </c>
      <c r="P64" s="38">
        <f t="shared" si="47"/>
        <v>21.640031719531603</v>
      </c>
      <c r="Q64" s="38">
        <f t="shared" ref="Q64:R64" si="48">(Q38/Q14)*100</f>
        <v>18.117208964034742</v>
      </c>
      <c r="R64" s="38">
        <f t="shared" si="48"/>
        <v>25.781199140508864</v>
      </c>
      <c r="S64" s="38">
        <f t="shared" ref="S64:U64" si="49">(S38/S14)*100</f>
        <v>18.443601648481167</v>
      </c>
      <c r="T64" s="38">
        <f t="shared" si="49"/>
        <v>18.69552111179075</v>
      </c>
      <c r="U64" s="38">
        <f t="shared" si="49"/>
        <v>20.916662153618141</v>
      </c>
      <c r="V64" s="38">
        <f t="shared" ref="V64:W64" si="50">(V38/V14)*100</f>
        <v>22.817350642958019</v>
      </c>
      <c r="W64" s="38">
        <f t="shared" si="50"/>
        <v>13.181502597237438</v>
      </c>
    </row>
    <row r="65" spans="1:23" ht="12.75" customHeight="1" x14ac:dyDescent="0.2">
      <c r="A65" s="21" t="s">
        <v>91</v>
      </c>
      <c r="B65" s="39">
        <f>IF(B56&gt;0,(B45/B56)*100," ")</f>
        <v>-2072.3300073682212</v>
      </c>
      <c r="C65" s="39" t="str">
        <f t="shared" ref="C65:H65" si="51">IF(C56&gt;0,(C45/C56)*100," ")</f>
        <v xml:space="preserve"> </v>
      </c>
      <c r="D65" s="39" t="str">
        <f t="shared" si="51"/>
        <v xml:space="preserve"> </v>
      </c>
      <c r="E65" s="39" t="str">
        <f t="shared" si="51"/>
        <v xml:space="preserve"> </v>
      </c>
      <c r="F65" s="39">
        <f t="shared" si="51"/>
        <v>6.7039131924326352</v>
      </c>
      <c r="G65" s="39">
        <f t="shared" si="51"/>
        <v>-18.621465594053447</v>
      </c>
      <c r="H65" s="39">
        <f t="shared" si="51"/>
        <v>28.469143837842058</v>
      </c>
      <c r="I65" s="39">
        <f t="shared" ref="I65:J65" si="52">IF(I56&gt;0,(I45/I56)*100," ")</f>
        <v>-31.609972813541781</v>
      </c>
      <c r="J65" s="39">
        <f t="shared" si="52"/>
        <v>-2.4885033390156255</v>
      </c>
      <c r="K65" s="39">
        <f t="shared" ref="K65:L65" si="53">IF(K56&gt;0,(K45/K56)*100," ")</f>
        <v>-10.7784804522627</v>
      </c>
      <c r="L65" s="39">
        <f t="shared" si="53"/>
        <v>-13.598707117695682</v>
      </c>
      <c r="M65" s="39">
        <f t="shared" ref="M65:N65" si="54">IF(M56&gt;0,(M45/M56)*100," ")</f>
        <v>-3.4907232513940629</v>
      </c>
      <c r="N65" s="39">
        <f t="shared" si="54"/>
        <v>9.0096124880466313</v>
      </c>
      <c r="O65" s="39">
        <f t="shared" ref="O65:P65" si="55">IF(O56&gt;0,(O45/O56)*100," ")</f>
        <v>39.369104864046562</v>
      </c>
      <c r="P65" s="39">
        <f t="shared" si="55"/>
        <v>14.202614293482602</v>
      </c>
      <c r="Q65" s="39">
        <f t="shared" ref="Q65:R65" si="56">IF(Q56&gt;0,(Q45/Q56)*100," ")</f>
        <v>12.04708966605279</v>
      </c>
      <c r="R65" s="39">
        <f t="shared" si="56"/>
        <v>18.387983438093787</v>
      </c>
      <c r="S65" s="39">
        <f t="shared" ref="S65:U65" si="57">IF(S56&gt;0,(S45/S56)*100," ")</f>
        <v>23.192963163621588</v>
      </c>
      <c r="T65" s="39">
        <f t="shared" si="57"/>
        <v>29.116819736321155</v>
      </c>
      <c r="U65" s="39">
        <f t="shared" si="57"/>
        <v>17.291967124265469</v>
      </c>
      <c r="V65" s="39">
        <f t="shared" ref="V65:W65" si="58">IF(V56&gt;0,(V45/V56)*100," ")</f>
        <v>14.910233406603124</v>
      </c>
      <c r="W65" s="39">
        <f t="shared" si="58"/>
        <v>-1.8361530314751442</v>
      </c>
    </row>
    <row r="66" spans="1:23" ht="12.75" customHeight="1" x14ac:dyDescent="0.2">
      <c r="A66" s="21" t="s">
        <v>92</v>
      </c>
      <c r="B66" s="39">
        <f>(B53/B58)*100</f>
        <v>79.180550980394386</v>
      </c>
      <c r="C66" s="39">
        <f t="shared" ref="C66:H66" si="59">(C53/C58)*100</f>
        <v>62.652635707961146</v>
      </c>
      <c r="D66" s="39">
        <f t="shared" si="59"/>
        <v>105.83575348642391</v>
      </c>
      <c r="E66" s="39">
        <f t="shared" si="59"/>
        <v>108.39493109295483</v>
      </c>
      <c r="F66" s="39">
        <f t="shared" si="59"/>
        <v>168.00283329759026</v>
      </c>
      <c r="G66" s="39">
        <f t="shared" si="59"/>
        <v>110.99307912624796</v>
      </c>
      <c r="H66" s="39">
        <f t="shared" si="59"/>
        <v>96.732646496020408</v>
      </c>
      <c r="I66" s="39">
        <f t="shared" ref="I66:J66" si="60">(I53/I58)*100</f>
        <v>75.136021724281463</v>
      </c>
      <c r="J66" s="39">
        <f t="shared" si="60"/>
        <v>49.026453679275875</v>
      </c>
      <c r="K66" s="39">
        <f t="shared" ref="K66:L66" si="61">(K53/K58)*100</f>
        <v>122.77396556281384</v>
      </c>
      <c r="L66" s="39">
        <f t="shared" si="61"/>
        <v>130.26493365567617</v>
      </c>
      <c r="M66" s="39">
        <f t="shared" ref="M66:N66" si="62">(M53/M58)*100</f>
        <v>156.42252273867649</v>
      </c>
      <c r="N66" s="39">
        <f t="shared" si="62"/>
        <v>237.55580558160827</v>
      </c>
      <c r="O66" s="39">
        <f t="shared" ref="O66:P66" si="63">(O53/O58)*100</f>
        <v>115.2775653394239</v>
      </c>
      <c r="P66" s="39">
        <f t="shared" si="63"/>
        <v>194.68671992318585</v>
      </c>
      <c r="Q66" s="39">
        <f t="shared" ref="Q66:R66" si="64">(Q53/Q58)*100</f>
        <v>178.50333240416097</v>
      </c>
      <c r="R66" s="39">
        <f t="shared" si="64"/>
        <v>237.39688094443227</v>
      </c>
      <c r="S66" s="39">
        <f t="shared" ref="S66:U66" si="65">(S53/S58)*100</f>
        <v>194.83976394111372</v>
      </c>
      <c r="T66" s="39">
        <f t="shared" si="65"/>
        <v>161.73741162983023</v>
      </c>
      <c r="U66" s="39">
        <f t="shared" si="65"/>
        <v>92.260097974023665</v>
      </c>
      <c r="V66" s="39">
        <f t="shared" ref="V66:W66" si="66">(V53/V58)*100</f>
        <v>84.203170846442731</v>
      </c>
      <c r="W66" s="39">
        <f t="shared" si="66"/>
        <v>170.72573045890468</v>
      </c>
    </row>
    <row r="67" spans="1:23" ht="12.75" customHeight="1" x14ac:dyDescent="0.2">
      <c r="A67" s="21" t="s">
        <v>93</v>
      </c>
      <c r="B67" s="39">
        <f>(B56/B59)*100</f>
        <v>0.12347975909572079</v>
      </c>
      <c r="C67" s="39">
        <f t="shared" ref="C67:H67" si="67">(C56/C59)*100</f>
        <v>-3.0891775606471743</v>
      </c>
      <c r="D67" s="39">
        <f t="shared" si="67"/>
        <v>-12.91375893417708</v>
      </c>
      <c r="E67" s="39">
        <f t="shared" si="67"/>
        <v>-4.051885983481113</v>
      </c>
      <c r="F67" s="39">
        <f t="shared" si="67"/>
        <v>17.153751939788712</v>
      </c>
      <c r="G67" s="39">
        <f t="shared" si="67"/>
        <v>9.2292717553002444</v>
      </c>
      <c r="H67" s="39">
        <f t="shared" si="67"/>
        <v>21.33029927431221</v>
      </c>
      <c r="I67" s="39">
        <f t="shared" ref="I67:J67" si="68">(I56/I59)*100</f>
        <v>6.4998777187086825</v>
      </c>
      <c r="J67" s="39">
        <f t="shared" si="68"/>
        <v>11.486960368044343</v>
      </c>
      <c r="K67" s="39">
        <f t="shared" ref="K67:L67" si="69">(K56/K59)*100</f>
        <v>13.5503667197538</v>
      </c>
      <c r="L67" s="39">
        <f t="shared" si="69"/>
        <v>11.879328877147339</v>
      </c>
      <c r="M67" s="39">
        <f t="shared" ref="M67:N67" si="70">(M56/M59)*100</f>
        <v>19.317856732828066</v>
      </c>
      <c r="N67" s="39">
        <f t="shared" si="70"/>
        <v>24.303886429208578</v>
      </c>
      <c r="O67" s="39">
        <f t="shared" ref="O67:P67" si="71">(O56/O59)*100</f>
        <v>14.83696960677571</v>
      </c>
      <c r="P67" s="39">
        <f t="shared" si="71"/>
        <v>37.996516790015235</v>
      </c>
      <c r="Q67" s="39">
        <f t="shared" ref="Q67:R67" si="72">(Q56/Q59)*100</f>
        <v>31.802303180597395</v>
      </c>
      <c r="R67" s="39">
        <f t="shared" si="72"/>
        <v>33.735509212058048</v>
      </c>
      <c r="S67" s="39">
        <f t="shared" ref="S67:U67" si="73">(S56/S59)*100</f>
        <v>24.405140193439681</v>
      </c>
      <c r="T67" s="39">
        <f t="shared" si="73"/>
        <v>16.62060867677905</v>
      </c>
      <c r="U67" s="39">
        <f t="shared" si="73"/>
        <v>28.127583290983644</v>
      </c>
      <c r="V67" s="39">
        <f t="shared" ref="V67:W67" si="74">(V56/V59)*100</f>
        <v>21.125856195225651</v>
      </c>
      <c r="W67" s="39">
        <f t="shared" si="74"/>
        <v>21.168514318725119</v>
      </c>
    </row>
    <row r="68" spans="1:23" ht="12.75" customHeight="1" x14ac:dyDescent="0.2">
      <c r="A68" s="21" t="s">
        <v>99</v>
      </c>
      <c r="B68" s="39">
        <f>(B57/B59)*100</f>
        <v>75.952672858730438</v>
      </c>
      <c r="C68" s="39">
        <f t="shared" ref="C68:H68" si="75">(C57/C59)*100</f>
        <v>69.076061243548878</v>
      </c>
      <c r="D68" s="39">
        <f t="shared" si="75"/>
        <v>94.419877599180495</v>
      </c>
      <c r="E68" s="39">
        <f t="shared" si="75"/>
        <v>86.51160867249007</v>
      </c>
      <c r="F68" s="39">
        <f t="shared" si="75"/>
        <v>72.369000456799327</v>
      </c>
      <c r="G68" s="39">
        <f t="shared" si="75"/>
        <v>78.964900484680044</v>
      </c>
      <c r="H68" s="39">
        <f t="shared" si="75"/>
        <v>67.518428251663309</v>
      </c>
      <c r="I68" s="39">
        <f t="shared" ref="I68:J68" si="76">(I57/I59)*100</f>
        <v>72.731341982773628</v>
      </c>
      <c r="J68" s="39">
        <f t="shared" si="76"/>
        <v>65.658107005163671</v>
      </c>
      <c r="K68" s="39">
        <f t="shared" ref="K68:L68" si="77">(K57/K59)*100</f>
        <v>76.025759342484804</v>
      </c>
      <c r="L68" s="39">
        <f t="shared" si="77"/>
        <v>75.094303017846826</v>
      </c>
      <c r="M68" s="39">
        <f t="shared" ref="M68:N68" si="78">(M57/M59)*100</f>
        <v>71.237959672147326</v>
      </c>
      <c r="N68" s="39">
        <f t="shared" si="78"/>
        <v>68.10008755487587</v>
      </c>
      <c r="O68" s="39">
        <f t="shared" ref="O68:P68" si="79">(O57/O59)*100</f>
        <v>73.136593777828693</v>
      </c>
      <c r="P68" s="39">
        <f t="shared" si="79"/>
        <v>52.243700921283519</v>
      </c>
      <c r="Q68" s="39">
        <f t="shared" ref="Q68:R68" si="80">(Q57/Q59)*100</f>
        <v>60.330733752657629</v>
      </c>
      <c r="R68" s="39">
        <f t="shared" si="80"/>
        <v>59.179460878475112</v>
      </c>
      <c r="S68" s="39">
        <f t="shared" ref="S68:U68" si="81">(S57/S59)*100</f>
        <v>67.982335459319316</v>
      </c>
      <c r="T68" s="39">
        <f t="shared" si="81"/>
        <v>72.167274259480806</v>
      </c>
      <c r="U68" s="39">
        <f t="shared" si="81"/>
        <v>56.463462151957067</v>
      </c>
      <c r="V68" s="39">
        <f t="shared" ref="V68:W68" si="82">(V57/V59)*100</f>
        <v>60.376175753389184</v>
      </c>
      <c r="W68" s="39">
        <f t="shared" si="82"/>
        <v>71.075255391971623</v>
      </c>
    </row>
    <row r="69" spans="1:23" ht="12.75" customHeight="1" x14ac:dyDescent="0.2">
      <c r="A69" s="21" t="s">
        <v>100</v>
      </c>
      <c r="B69" s="38">
        <f>(B58/B59)*100</f>
        <v>23.923847382173836</v>
      </c>
      <c r="C69" s="38">
        <f t="shared" ref="C69:H69" si="83">(C58/C59)*100</f>
        <v>34.013116317098294</v>
      </c>
      <c r="D69" s="38">
        <f t="shared" si="83"/>
        <v>18.49388133499658</v>
      </c>
      <c r="E69" s="38">
        <f t="shared" si="83"/>
        <v>17.540277310991037</v>
      </c>
      <c r="F69" s="38">
        <f t="shared" si="83"/>
        <v>10.477247603411973</v>
      </c>
      <c r="G69" s="38">
        <f t="shared" si="83"/>
        <v>11.805827760019705</v>
      </c>
      <c r="H69" s="38">
        <f t="shared" si="83"/>
        <v>11.151272474024484</v>
      </c>
      <c r="I69" s="38">
        <f t="shared" ref="I69:J69" si="84">(I58/I59)*100</f>
        <v>20.76878029851769</v>
      </c>
      <c r="J69" s="38">
        <f t="shared" si="84"/>
        <v>22.854932626791992</v>
      </c>
      <c r="K69" s="38">
        <f t="shared" ref="K69:L69" si="85">(K58/K59)*100</f>
        <v>10.423873937761398</v>
      </c>
      <c r="L69" s="38">
        <f t="shared" si="85"/>
        <v>13.026368105005828</v>
      </c>
      <c r="M69" s="38">
        <f t="shared" ref="M69:N69" si="86">(M58/M59)*100</f>
        <v>9.4441835950246045</v>
      </c>
      <c r="N69" s="38">
        <f t="shared" si="86"/>
        <v>7.5960260159155597</v>
      </c>
      <c r="O69" s="38">
        <f t="shared" ref="O69:P69" si="87">(O58/O59)*100</f>
        <v>12.026436615395598</v>
      </c>
      <c r="P69" s="38">
        <f t="shared" si="87"/>
        <v>9.7597822887012438</v>
      </c>
      <c r="Q69" s="38">
        <f t="shared" ref="Q69:R69" si="88">(Q58/Q59)*100</f>
        <v>7.8669630667449644</v>
      </c>
      <c r="R69" s="38">
        <f t="shared" si="88"/>
        <v>7.0850299094668463</v>
      </c>
      <c r="S69" s="38">
        <f t="shared" ref="S69:U69" si="89">(S58/S59)*100</f>
        <v>7.6125243472409956</v>
      </c>
      <c r="T69" s="38">
        <f t="shared" si="89"/>
        <v>11.212117063740145</v>
      </c>
      <c r="U69" s="38">
        <f t="shared" si="89"/>
        <v>15.408954557059296</v>
      </c>
      <c r="V69" s="38">
        <f t="shared" ref="V69:W69" si="90">(V58/V59)*100</f>
        <v>18.497968051385168</v>
      </c>
      <c r="W69" s="38">
        <f t="shared" si="90"/>
        <v>7.7562302893032635</v>
      </c>
    </row>
    <row r="70" spans="1:23" ht="12.75" customHeight="1" x14ac:dyDescent="0.2">
      <c r="A70" s="21" t="s">
        <v>94</v>
      </c>
      <c r="B70" s="39">
        <f>(B52/(B56+B57))*100</f>
        <v>106.54714130232301</v>
      </c>
      <c r="C70" s="39">
        <f t="shared" ref="C70:H70" si="91">(C52/(C56+C57))*100</f>
        <v>119.25079917255333</v>
      </c>
      <c r="D70" s="39">
        <f t="shared" si="91"/>
        <v>98.675857294569383</v>
      </c>
      <c r="E70" s="39">
        <f t="shared" si="91"/>
        <v>98.214286750242906</v>
      </c>
      <c r="F70" s="39">
        <f t="shared" si="91"/>
        <v>92.04132465637251</v>
      </c>
      <c r="G70" s="39">
        <f t="shared" si="91"/>
        <v>98.528447000289205</v>
      </c>
      <c r="H70" s="39">
        <f t="shared" si="91"/>
        <v>100.41008070916023</v>
      </c>
      <c r="I70" s="39">
        <f t="shared" ref="I70:J70" si="92">(I52/(I56+I57))*100</f>
        <v>106.51756345669195</v>
      </c>
      <c r="J70" s="39">
        <f t="shared" si="92"/>
        <v>115.10137986234237</v>
      </c>
      <c r="K70" s="39">
        <f t="shared" ref="K70:L70" si="93">(K52/(K56+K57))*100</f>
        <v>97.349819014000147</v>
      </c>
      <c r="L70" s="39">
        <f t="shared" si="93"/>
        <v>95.467106985291323</v>
      </c>
      <c r="M70" s="39">
        <f t="shared" ref="M70:N70" si="94">(M52/(M56+M57))*100</f>
        <v>94.11562189163557</v>
      </c>
      <c r="N70" s="39">
        <f t="shared" si="94"/>
        <v>88.692288515447544</v>
      </c>
      <c r="O70" s="39">
        <f t="shared" ref="O70:P70" si="95">(O52/(O56+O57))*100</f>
        <v>97.911478583754771</v>
      </c>
      <c r="P70" s="39">
        <f t="shared" si="95"/>
        <v>89.759313579694336</v>
      </c>
      <c r="Q70" s="39">
        <f t="shared" ref="Q70:R70" si="96">(Q52/(Q56+Q57))*100</f>
        <v>93.296836431351622</v>
      </c>
      <c r="R70" s="39">
        <f t="shared" si="96"/>
        <v>89.523098269199778</v>
      </c>
      <c r="S70" s="39">
        <f t="shared" ref="S70:U70" si="97">(S52/(S56+S57))*100</f>
        <v>92.18541250329362</v>
      </c>
      <c r="T70" s="39">
        <f t="shared" si="97"/>
        <v>92.203811336475951</v>
      </c>
      <c r="U70" s="39">
        <f t="shared" si="97"/>
        <v>101.40988680267347</v>
      </c>
      <c r="V70" s="39">
        <f t="shared" ref="V70:W70" si="98">(V52/(V56+V57))*100</f>
        <v>103.58530007178133</v>
      </c>
      <c r="W70" s="39">
        <f t="shared" si="98"/>
        <v>94.053093726124246</v>
      </c>
    </row>
    <row r="71" spans="1:23" x14ac:dyDescent="0.2">
      <c r="B71" s="35"/>
      <c r="C71" s="35"/>
      <c r="D71" s="35"/>
      <c r="E71" s="35"/>
      <c r="F71" s="35"/>
      <c r="G71" s="35"/>
      <c r="H71" s="35"/>
      <c r="I71" s="35"/>
      <c r="J71" s="35"/>
      <c r="K71" s="35"/>
      <c r="L71" s="35"/>
      <c r="M71" s="35"/>
      <c r="N71" s="35"/>
      <c r="O71" s="35"/>
      <c r="P71" s="35"/>
      <c r="Q71" s="35"/>
      <c r="R71" s="35"/>
      <c r="S71" s="35"/>
      <c r="T71" s="35"/>
      <c r="U71" s="35"/>
      <c r="V71" s="35"/>
      <c r="W71" s="35"/>
    </row>
    <row r="72" spans="1:23" s="11" customFormat="1" ht="12.75" customHeight="1" x14ac:dyDescent="0.2">
      <c r="A72" s="11" t="s">
        <v>40</v>
      </c>
      <c r="B72" s="40">
        <v>243</v>
      </c>
      <c r="C72" s="40">
        <v>231</v>
      </c>
      <c r="D72" s="40">
        <v>268</v>
      </c>
      <c r="E72" s="40">
        <v>245</v>
      </c>
      <c r="F72" s="40">
        <v>245</v>
      </c>
      <c r="G72" s="41">
        <v>223.8</v>
      </c>
      <c r="H72" s="40">
        <v>216</v>
      </c>
      <c r="I72" s="27">
        <v>228.685714285714</v>
      </c>
      <c r="J72" s="40">
        <v>207</v>
      </c>
      <c r="K72" s="40">
        <v>216</v>
      </c>
      <c r="L72" s="40">
        <v>214</v>
      </c>
      <c r="M72" s="41">
        <v>227.45161290322599</v>
      </c>
      <c r="N72" s="41">
        <v>213</v>
      </c>
      <c r="O72" s="11">
        <v>212</v>
      </c>
      <c r="P72" s="11">
        <v>206</v>
      </c>
      <c r="Q72" s="26">
        <v>258.79310344827599</v>
      </c>
      <c r="R72" s="26">
        <v>193.1875</v>
      </c>
      <c r="S72" s="26">
        <v>184.72413793103399</v>
      </c>
      <c r="T72" s="26">
        <v>230.933333333333</v>
      </c>
      <c r="U72" s="26">
        <v>211.241379310345</v>
      </c>
      <c r="V72" s="26">
        <v>252.655172413793</v>
      </c>
      <c r="W72" s="26">
        <v>156.17857142857099</v>
      </c>
    </row>
    <row r="73" spans="1:23" x14ac:dyDescent="0.2">
      <c r="B73" s="35"/>
      <c r="C73" s="35"/>
      <c r="D73" s="35"/>
      <c r="E73" s="35"/>
      <c r="F73" s="35"/>
      <c r="G73" s="35"/>
      <c r="H73" s="35"/>
      <c r="I73" s="35"/>
      <c r="J73" s="35"/>
      <c r="K73" s="35"/>
      <c r="L73" s="35"/>
      <c r="M73" s="35"/>
      <c r="N73" s="35"/>
    </row>
    <row r="74" spans="1:23" ht="12.75" customHeight="1" x14ac:dyDescent="0.2">
      <c r="A74" s="11" t="s">
        <v>8</v>
      </c>
      <c r="B74" s="40">
        <v>15</v>
      </c>
      <c r="C74" s="40">
        <v>21</v>
      </c>
      <c r="D74" s="40">
        <v>19</v>
      </c>
      <c r="E74" s="40">
        <v>17</v>
      </c>
      <c r="F74" s="40">
        <v>22</v>
      </c>
      <c r="G74" s="40">
        <v>22</v>
      </c>
      <c r="H74" s="40">
        <v>11</v>
      </c>
      <c r="I74" s="40">
        <v>12</v>
      </c>
      <c r="J74" s="40">
        <v>14</v>
      </c>
      <c r="K74" s="40">
        <v>13</v>
      </c>
      <c r="L74" s="40">
        <v>14</v>
      </c>
      <c r="M74" s="40">
        <v>14</v>
      </c>
      <c r="N74" s="40">
        <v>14</v>
      </c>
      <c r="O74" s="11">
        <v>20</v>
      </c>
      <c r="P74" s="11">
        <v>16</v>
      </c>
      <c r="Q74" s="11">
        <v>18</v>
      </c>
      <c r="R74" s="11">
        <v>16</v>
      </c>
      <c r="S74" s="11">
        <v>15</v>
      </c>
      <c r="T74" s="11">
        <v>16</v>
      </c>
      <c r="U74" s="11">
        <v>15</v>
      </c>
      <c r="V74" s="11">
        <v>11</v>
      </c>
      <c r="W74" s="11">
        <v>13</v>
      </c>
    </row>
    <row r="75" spans="1:23" ht="12.75" customHeight="1" x14ac:dyDescent="0.2">
      <c r="A75" s="11" t="s">
        <v>49</v>
      </c>
      <c r="B75" s="40">
        <v>48</v>
      </c>
      <c r="C75" s="40">
        <v>47</v>
      </c>
      <c r="D75" s="40">
        <v>34</v>
      </c>
      <c r="E75" s="40">
        <v>35</v>
      </c>
      <c r="F75" s="40">
        <v>37</v>
      </c>
      <c r="G75" s="40">
        <v>40</v>
      </c>
      <c r="H75" s="40">
        <v>35</v>
      </c>
      <c r="I75" s="40">
        <v>35</v>
      </c>
      <c r="J75" s="40">
        <v>37</v>
      </c>
      <c r="K75" s="40">
        <v>31</v>
      </c>
      <c r="L75" s="40">
        <v>39</v>
      </c>
      <c r="M75" s="40">
        <v>31</v>
      </c>
      <c r="N75" s="40">
        <v>32</v>
      </c>
      <c r="O75" s="11">
        <v>37</v>
      </c>
      <c r="P75" s="11">
        <v>32</v>
      </c>
      <c r="Q75" s="11">
        <v>29</v>
      </c>
      <c r="R75" s="11">
        <v>32</v>
      </c>
      <c r="S75" s="11">
        <v>29</v>
      </c>
      <c r="T75" s="11">
        <v>30</v>
      </c>
      <c r="U75" s="11">
        <v>29</v>
      </c>
      <c r="V75" s="11">
        <v>29</v>
      </c>
      <c r="W75" s="11">
        <v>28</v>
      </c>
    </row>
    <row r="76" spans="1:23" ht="12.75"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row>
  </sheetData>
  <phoneticPr fontId="4" type="noConversion"/>
  <pageMargins left="0.78740157480314965" right="0.78740157480314965" top="0.98425196850393704" bottom="0.98425196850393704" header="0.51181102362204722" footer="0.51181102362204722"/>
  <pageSetup paperSize="9" scale="48" fitToWidth="2" orientation="landscape" horizontalDpi="4294967292" verticalDpi="300" r:id="rId1"/>
  <headerFooter alignWithMargins="0">
    <oddHeader>&amp;A</oddHeader>
    <oddFooter>Side &amp;P</oddFooter>
  </headerFooter>
  <ignoredErrors>
    <ignoredError sqref="M63:M64 M66:M7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75" x14ac:dyDescent="0.2"/>
  <cols>
    <col min="1" max="1" width="62.85546875" style="43" customWidth="1"/>
    <col min="2" max="8" width="14" style="43" customWidth="1"/>
    <col min="9" max="9" width="14" style="44" customWidth="1"/>
    <col min="10" max="24" width="14" style="43" customWidth="1"/>
    <col min="25" max="28" width="12.7109375" style="43" customWidth="1"/>
    <col min="29" max="16384" width="9.140625" style="43"/>
  </cols>
  <sheetData>
    <row r="1" spans="1:28" ht="20.25" x14ac:dyDescent="0.3">
      <c r="A1" s="42" t="s">
        <v>14</v>
      </c>
    </row>
    <row r="2" spans="1:28" ht="12" customHeight="1" x14ac:dyDescent="0.2"/>
    <row r="3" spans="1:28" ht="33" x14ac:dyDescent="0.2">
      <c r="A3" s="45" t="s">
        <v>132</v>
      </c>
    </row>
    <row r="4" spans="1:28" ht="15" x14ac:dyDescent="0.2">
      <c r="A4" s="110" t="s">
        <v>147</v>
      </c>
    </row>
    <row r="5" spans="1:28" ht="11.25" customHeight="1" x14ac:dyDescent="0.2">
      <c r="A5" s="46"/>
    </row>
    <row r="6" spans="1:28" ht="12" customHeight="1" x14ac:dyDescent="0.2">
      <c r="A6" s="2" t="s">
        <v>50</v>
      </c>
    </row>
    <row r="7" spans="1:28" ht="12" customHeight="1" x14ac:dyDescent="0.2">
      <c r="A7" s="2" t="s">
        <v>104</v>
      </c>
    </row>
    <row r="8" spans="1:28" s="44" customFormat="1" ht="12" customHeight="1" x14ac:dyDescent="0.2">
      <c r="A8" s="2" t="s">
        <v>152</v>
      </c>
      <c r="B8" s="43"/>
      <c r="C8" s="43"/>
      <c r="D8" s="43"/>
      <c r="E8" s="43"/>
      <c r="F8" s="43"/>
      <c r="G8" s="43"/>
      <c r="H8" s="43"/>
    </row>
    <row r="9" spans="1:28" s="44" customFormat="1" ht="12" customHeight="1" x14ac:dyDescent="0.2">
      <c r="A9" s="4" t="s">
        <v>153</v>
      </c>
      <c r="B9" s="43"/>
      <c r="C9" s="43"/>
      <c r="D9" s="43"/>
      <c r="E9" s="43"/>
      <c r="F9" s="43"/>
      <c r="G9" s="43"/>
      <c r="H9" s="43"/>
    </row>
    <row r="10" spans="1:28" s="44" customFormat="1" ht="37.5" customHeight="1" x14ac:dyDescent="0.2">
      <c r="A10" s="5" t="s">
        <v>75</v>
      </c>
      <c r="B10" s="43"/>
      <c r="C10" s="43"/>
      <c r="D10" s="43"/>
      <c r="E10" s="43"/>
      <c r="F10" s="43"/>
      <c r="G10" s="43"/>
      <c r="H10" s="43"/>
    </row>
    <row r="11" spans="1:28" ht="11.25" customHeight="1" x14ac:dyDescent="0.2"/>
    <row r="12" spans="1:28" s="49" customFormat="1" ht="13.5" customHeight="1" x14ac:dyDescent="0.2">
      <c r="A12" s="47" t="s">
        <v>15</v>
      </c>
      <c r="B12" s="48">
        <v>1998</v>
      </c>
      <c r="C12" s="48">
        <v>1999</v>
      </c>
      <c r="D12" s="48">
        <v>2000</v>
      </c>
      <c r="E12" s="48">
        <v>2001</v>
      </c>
      <c r="F12" s="48">
        <v>2002</v>
      </c>
      <c r="G12" s="48">
        <v>2003</v>
      </c>
      <c r="H12" s="48">
        <v>2004</v>
      </c>
      <c r="I12" s="48">
        <v>2005</v>
      </c>
      <c r="J12" s="48">
        <v>2006</v>
      </c>
      <c r="K12" s="48">
        <v>2007</v>
      </c>
      <c r="L12" s="48">
        <v>2008</v>
      </c>
      <c r="M12" s="48">
        <v>2009</v>
      </c>
      <c r="N12" s="48">
        <v>2010</v>
      </c>
      <c r="O12" s="48">
        <v>2011</v>
      </c>
      <c r="P12" s="48">
        <v>2012</v>
      </c>
      <c r="Q12" s="48">
        <v>2013</v>
      </c>
      <c r="R12" s="48">
        <v>2014</v>
      </c>
      <c r="S12" s="48">
        <v>2015</v>
      </c>
      <c r="T12" s="48">
        <v>2016</v>
      </c>
      <c r="U12" s="48">
        <v>2017</v>
      </c>
      <c r="V12" s="48">
        <v>2018</v>
      </c>
      <c r="W12" s="48">
        <v>2019</v>
      </c>
      <c r="X12" s="48">
        <v>2020</v>
      </c>
      <c r="Y12" s="48">
        <v>2021</v>
      </c>
      <c r="Z12" s="48">
        <v>2022</v>
      </c>
      <c r="AA12" s="48">
        <v>2023</v>
      </c>
      <c r="AB12" s="48">
        <v>2024</v>
      </c>
    </row>
    <row r="13" spans="1:28" ht="15" customHeight="1" x14ac:dyDescent="0.2">
      <c r="A13" s="9" t="s">
        <v>106</v>
      </c>
      <c r="B13" s="50"/>
      <c r="C13" s="50"/>
      <c r="D13" s="50"/>
      <c r="E13" s="50"/>
      <c r="F13" s="50"/>
      <c r="G13" s="50"/>
      <c r="H13" s="50"/>
      <c r="I13" s="50"/>
      <c r="J13" s="50"/>
      <c r="K13" s="50"/>
      <c r="L13" s="50"/>
      <c r="M13" s="50"/>
      <c r="N13" s="50"/>
      <c r="O13" s="50"/>
      <c r="P13" s="50"/>
    </row>
    <row r="14" spans="1:28" s="49" customFormat="1" ht="12.75" customHeight="1" x14ac:dyDescent="0.2">
      <c r="A14" s="51" t="s">
        <v>12</v>
      </c>
      <c r="B14" s="52">
        <v>15868768.4347826</v>
      </c>
      <c r="C14" s="52">
        <v>16014786</v>
      </c>
      <c r="D14" s="52">
        <v>15711028</v>
      </c>
      <c r="E14" s="52">
        <v>16644154</v>
      </c>
      <c r="F14" s="52">
        <v>15763289</v>
      </c>
      <c r="G14" s="52">
        <v>15741927</v>
      </c>
      <c r="H14" s="52">
        <v>20142552</v>
      </c>
      <c r="I14" s="52">
        <v>24217513</v>
      </c>
      <c r="J14" s="52">
        <v>29692660</v>
      </c>
      <c r="K14" s="53">
        <v>30285456.942857102</v>
      </c>
      <c r="L14" s="53">
        <v>30155029.2121212</v>
      </c>
      <c r="M14" s="53">
        <v>26591671.727272701</v>
      </c>
      <c r="N14" s="53">
        <v>31967818.1176471</v>
      </c>
      <c r="O14" s="53">
        <v>34348734.542857103</v>
      </c>
      <c r="P14" s="53">
        <v>36661565.032258101</v>
      </c>
      <c r="Q14" s="53">
        <v>40173279.666666701</v>
      </c>
      <c r="R14" s="53">
        <v>52580466.190476201</v>
      </c>
      <c r="S14" s="53">
        <v>63210217.272727303</v>
      </c>
      <c r="T14" s="53">
        <v>63296962.105263203</v>
      </c>
      <c r="U14" s="53">
        <v>67036889.350000001</v>
      </c>
      <c r="V14" s="53">
        <v>71214987.782608703</v>
      </c>
      <c r="W14" s="53">
        <v>79910910.476190507</v>
      </c>
      <c r="X14" s="53">
        <v>64762880.954545498</v>
      </c>
      <c r="Y14" s="53">
        <v>74805988.857142895</v>
      </c>
      <c r="Z14" s="53">
        <v>95285772.857142895</v>
      </c>
      <c r="AA14" s="53">
        <v>89092120.727272704</v>
      </c>
      <c r="AB14" s="53">
        <v>76747468.954545498</v>
      </c>
    </row>
    <row r="15" spans="1:28" s="49" customFormat="1" ht="12" x14ac:dyDescent="0.2">
      <c r="A15" s="51"/>
      <c r="B15" s="54"/>
      <c r="C15" s="54"/>
      <c r="D15" s="54"/>
      <c r="E15" s="54"/>
      <c r="F15" s="54"/>
      <c r="G15" s="54"/>
      <c r="H15" s="54"/>
      <c r="AA15" s="49" t="s">
        <v>76</v>
      </c>
      <c r="AB15" s="49" t="s">
        <v>76</v>
      </c>
    </row>
    <row r="16" spans="1:28" s="49" customFormat="1" ht="12.75" customHeight="1" x14ac:dyDescent="0.2">
      <c r="A16" s="51" t="s">
        <v>13</v>
      </c>
      <c r="B16" s="54"/>
      <c r="C16" s="54"/>
      <c r="D16" s="54"/>
      <c r="E16" s="54"/>
      <c r="F16" s="54"/>
      <c r="G16" s="54"/>
      <c r="H16" s="54"/>
      <c r="AA16" s="49" t="s">
        <v>76</v>
      </c>
      <c r="AB16" s="49" t="s">
        <v>76</v>
      </c>
    </row>
    <row r="17" spans="1:28" s="49" customFormat="1" ht="12.75" customHeight="1" x14ac:dyDescent="0.2">
      <c r="A17" s="49" t="s">
        <v>1</v>
      </c>
      <c r="B17" s="54">
        <v>480653.07246376801</v>
      </c>
      <c r="C17" s="54">
        <v>510817.24615384598</v>
      </c>
      <c r="D17" s="54">
        <v>525312.26315789495</v>
      </c>
      <c r="E17" s="54">
        <v>625105.24561403506</v>
      </c>
      <c r="F17" s="54">
        <v>483206.53061224503</v>
      </c>
      <c r="G17" s="54">
        <v>513997.73333333299</v>
      </c>
      <c r="H17" s="54">
        <v>784794.52631578897</v>
      </c>
      <c r="I17" s="54">
        <v>729013.2</v>
      </c>
      <c r="J17" s="54">
        <v>784720.83783783799</v>
      </c>
      <c r="K17" s="54">
        <v>718302.17142857099</v>
      </c>
      <c r="L17" s="54">
        <v>759853.39393939404</v>
      </c>
      <c r="M17" s="54">
        <v>727523.15151515102</v>
      </c>
      <c r="N17" s="54">
        <v>948301.17647058796</v>
      </c>
      <c r="O17" s="54">
        <v>967139.8</v>
      </c>
      <c r="P17" s="54">
        <v>980466.12903225794</v>
      </c>
      <c r="Q17" s="54">
        <v>1063544.79166667</v>
      </c>
      <c r="R17" s="54">
        <v>1622419.9047619</v>
      </c>
      <c r="S17" s="54">
        <v>1812634</v>
      </c>
      <c r="T17" s="54">
        <v>1569377.8947368399</v>
      </c>
      <c r="U17" s="54">
        <v>1431140.05</v>
      </c>
      <c r="V17" s="54">
        <v>1439213.1304347799</v>
      </c>
      <c r="W17" s="54">
        <v>1560752</v>
      </c>
      <c r="X17" s="54">
        <v>1338510.31818182</v>
      </c>
      <c r="Y17" s="54">
        <v>1424820.9523809501</v>
      </c>
      <c r="Z17" s="54">
        <v>1821347.23809524</v>
      </c>
      <c r="AA17" s="54">
        <v>1566041.4545454499</v>
      </c>
      <c r="AB17" s="54">
        <v>1462356.7727272699</v>
      </c>
    </row>
    <row r="18" spans="1:28" s="49" customFormat="1" ht="12.75" customHeight="1" x14ac:dyDescent="0.2">
      <c r="A18" s="49" t="s">
        <v>127</v>
      </c>
      <c r="B18" s="54"/>
      <c r="C18" s="54"/>
      <c r="D18" s="54"/>
      <c r="E18" s="54"/>
      <c r="F18" s="54"/>
      <c r="G18" s="54"/>
      <c r="H18" s="54"/>
      <c r="I18" s="54"/>
      <c r="J18" s="54"/>
      <c r="K18" s="54"/>
      <c r="L18" s="54"/>
      <c r="M18" s="54"/>
      <c r="N18" s="54"/>
      <c r="O18" s="54"/>
      <c r="P18" s="54"/>
      <c r="Q18" s="54"/>
      <c r="R18" s="54"/>
      <c r="S18" s="54"/>
      <c r="T18" s="54"/>
      <c r="U18" s="54"/>
      <c r="V18" s="54"/>
      <c r="W18" s="54">
        <v>526458.85714285704</v>
      </c>
      <c r="X18" s="54">
        <v>472655</v>
      </c>
      <c r="Y18" s="54">
        <v>498840.04761904798</v>
      </c>
      <c r="Z18" s="54">
        <v>651062.42857142899</v>
      </c>
      <c r="AA18" s="54">
        <v>558460.5</v>
      </c>
      <c r="AB18" s="54">
        <v>551127.95454545505</v>
      </c>
    </row>
    <row r="19" spans="1:28" s="49" customFormat="1" ht="12.75" customHeight="1" x14ac:dyDescent="0.2">
      <c r="A19" s="49" t="s">
        <v>9</v>
      </c>
      <c r="B19" s="54"/>
      <c r="C19" s="54"/>
      <c r="D19" s="54"/>
      <c r="E19" s="54"/>
      <c r="F19" s="54"/>
      <c r="G19" s="54">
        <v>30599.088888888899</v>
      </c>
      <c r="H19" s="54">
        <v>69084.552631578903</v>
      </c>
      <c r="I19" s="54">
        <v>80356.428571428594</v>
      </c>
      <c r="J19" s="54">
        <v>17374.918918918898</v>
      </c>
      <c r="K19" s="54">
        <v>15511.685714285701</v>
      </c>
      <c r="L19" s="54">
        <v>25671</v>
      </c>
      <c r="M19" s="54"/>
      <c r="N19" s="54"/>
      <c r="O19" s="54"/>
      <c r="P19" s="54"/>
      <c r="Q19" s="54"/>
      <c r="R19" s="54"/>
      <c r="S19" s="54"/>
      <c r="T19" s="54"/>
      <c r="U19" s="54"/>
      <c r="V19" s="54"/>
      <c r="W19" s="54"/>
      <c r="X19" s="54"/>
      <c r="Y19" s="54"/>
      <c r="Z19" s="54"/>
      <c r="AA19" s="54"/>
      <c r="AB19" s="54"/>
    </row>
    <row r="20" spans="1:28" s="49" customFormat="1" ht="12.75" customHeight="1" x14ac:dyDescent="0.2">
      <c r="A20" s="49" t="s">
        <v>10</v>
      </c>
      <c r="B20" s="54"/>
      <c r="C20" s="54"/>
      <c r="D20" s="54"/>
      <c r="E20" s="54"/>
      <c r="F20" s="54"/>
      <c r="G20" s="54"/>
      <c r="H20" s="54"/>
      <c r="I20" s="54">
        <v>45712.114285714299</v>
      </c>
      <c r="J20" s="54">
        <v>57002.486486486501</v>
      </c>
      <c r="K20" s="54">
        <v>61015.085714285698</v>
      </c>
      <c r="L20" s="54">
        <v>56473.181818181802</v>
      </c>
      <c r="M20" s="54">
        <v>51825.484848484797</v>
      </c>
      <c r="N20" s="54">
        <v>63280.588235294097</v>
      </c>
      <c r="O20" s="54">
        <v>67074.9714285714</v>
      </c>
      <c r="P20" s="54">
        <v>72325.290322580695</v>
      </c>
      <c r="Q20" s="54"/>
      <c r="R20" s="54"/>
      <c r="S20" s="54"/>
      <c r="T20" s="54"/>
      <c r="U20" s="54"/>
      <c r="V20" s="54"/>
      <c r="W20" s="54"/>
      <c r="X20" s="54"/>
      <c r="Y20" s="54">
        <v>145831.714285714</v>
      </c>
      <c r="Z20" s="54">
        <v>199346.33333333299</v>
      </c>
      <c r="AA20" s="54">
        <v>179702</v>
      </c>
      <c r="AB20" s="54">
        <v>167035.090909091</v>
      </c>
    </row>
    <row r="21" spans="1:28" s="49" customFormat="1" ht="12.75" customHeight="1" x14ac:dyDescent="0.2">
      <c r="A21" s="4" t="s">
        <v>114</v>
      </c>
      <c r="B21" s="54"/>
      <c r="C21" s="54"/>
      <c r="D21" s="54"/>
      <c r="E21" s="54"/>
      <c r="F21" s="54"/>
      <c r="G21" s="54"/>
      <c r="H21" s="54"/>
      <c r="I21" s="54"/>
      <c r="J21" s="54"/>
      <c r="K21" s="54"/>
      <c r="L21" s="54"/>
      <c r="M21" s="54"/>
      <c r="N21" s="54"/>
      <c r="O21" s="54"/>
      <c r="P21" s="54"/>
      <c r="Q21" s="54"/>
      <c r="R21" s="54">
        <v>573177.66666666698</v>
      </c>
      <c r="S21" s="54">
        <v>719413.318181818</v>
      </c>
      <c r="T21" s="54">
        <v>826776.31578947406</v>
      </c>
      <c r="U21" s="54">
        <v>865469.15</v>
      </c>
      <c r="V21" s="54">
        <v>882129.34782608703</v>
      </c>
      <c r="W21" s="54">
        <v>949164.57142857101</v>
      </c>
      <c r="X21" s="54">
        <v>837474.40909090894</v>
      </c>
      <c r="Y21" s="54">
        <v>907250.809523809</v>
      </c>
      <c r="Z21" s="54">
        <v>1182291.42857143</v>
      </c>
      <c r="AA21" s="54">
        <v>1101154.86363636</v>
      </c>
      <c r="AB21" s="54">
        <v>1025045.68181818</v>
      </c>
    </row>
    <row r="22" spans="1:28" s="49" customFormat="1" ht="12.75" customHeight="1" x14ac:dyDescent="0.2">
      <c r="A22" s="4" t="s">
        <v>148</v>
      </c>
      <c r="Y22" s="54">
        <v>141190.714285714</v>
      </c>
      <c r="Z22" s="54">
        <v>369096.95238095202</v>
      </c>
      <c r="AA22" s="54">
        <v>342304.136363636</v>
      </c>
      <c r="AB22" s="54">
        <v>318906.227272727</v>
      </c>
    </row>
    <row r="23" spans="1:28" s="49" customFormat="1" ht="12.75" customHeight="1" x14ac:dyDescent="0.2">
      <c r="A23" s="49" t="s">
        <v>16</v>
      </c>
      <c r="B23" s="54">
        <v>7400352.62318841</v>
      </c>
      <c r="C23" s="54">
        <v>6989868.1230769204</v>
      </c>
      <c r="D23" s="54">
        <v>6182334.35087719</v>
      </c>
      <c r="E23" s="54">
        <v>7057282.5964912297</v>
      </c>
      <c r="F23" s="54">
        <v>6155074.3673469396</v>
      </c>
      <c r="G23" s="54">
        <v>5801077.4888888896</v>
      </c>
      <c r="H23" s="54">
        <v>7358056.7631578902</v>
      </c>
      <c r="I23" s="54">
        <v>9017522.3714285698</v>
      </c>
      <c r="J23" s="54">
        <v>12183031.783783801</v>
      </c>
      <c r="K23" s="54">
        <v>12607278.142857101</v>
      </c>
      <c r="L23" s="54">
        <v>11409803.7878788</v>
      </c>
      <c r="M23" s="54">
        <v>10017642.5757576</v>
      </c>
      <c r="N23" s="54">
        <v>11975098.5588235</v>
      </c>
      <c r="O23" s="54">
        <v>12739322.7428571</v>
      </c>
      <c r="P23" s="54">
        <v>12646305.5806452</v>
      </c>
      <c r="Q23" s="54">
        <v>14534508.0416667</v>
      </c>
      <c r="R23" s="54">
        <v>20829250.142857101</v>
      </c>
      <c r="S23" s="54">
        <v>26713841</v>
      </c>
      <c r="T23" s="54">
        <v>25852204</v>
      </c>
      <c r="U23" s="54">
        <v>27613215.649999999</v>
      </c>
      <c r="V23" s="54">
        <v>29467972.2608696</v>
      </c>
      <c r="W23" s="54">
        <v>27747521.428571399</v>
      </c>
      <c r="X23" s="54">
        <v>24917361.272727299</v>
      </c>
      <c r="Y23" s="54">
        <v>27771839.095238101</v>
      </c>
      <c r="Z23" s="54">
        <v>36107088</v>
      </c>
      <c r="AA23" s="54">
        <v>31979165.318181802</v>
      </c>
      <c r="AB23" s="54">
        <v>27782863.863636401</v>
      </c>
    </row>
    <row r="24" spans="1:28" s="49" customFormat="1" ht="12.75" customHeight="1" x14ac:dyDescent="0.2">
      <c r="A24" s="2" t="s">
        <v>77</v>
      </c>
      <c r="B24" s="54">
        <v>336788.33333333302</v>
      </c>
      <c r="C24" s="54">
        <v>377132.86153846199</v>
      </c>
      <c r="D24" s="54">
        <v>382866.33333333302</v>
      </c>
      <c r="E24" s="54">
        <v>393860.28070175397</v>
      </c>
      <c r="F24" s="54">
        <v>407186.04081632697</v>
      </c>
      <c r="G24" s="54">
        <v>438824.844444444</v>
      </c>
      <c r="H24" s="54">
        <v>474808.44736842101</v>
      </c>
      <c r="I24" s="54">
        <v>517281.11428571399</v>
      </c>
      <c r="J24" s="54">
        <v>547728.08108108095</v>
      </c>
      <c r="K24" s="54">
        <v>626812.057142857</v>
      </c>
      <c r="L24" s="54">
        <v>682713.21212121204</v>
      </c>
      <c r="M24" s="54">
        <v>706125</v>
      </c>
      <c r="N24" s="54">
        <v>679327.52941176505</v>
      </c>
      <c r="O24" s="54">
        <v>658617.65714285697</v>
      </c>
      <c r="P24" s="54">
        <v>753993.32258064498</v>
      </c>
      <c r="Q24" s="54">
        <v>804208.625</v>
      </c>
      <c r="R24" s="54">
        <v>853202.33333333302</v>
      </c>
      <c r="S24" s="54">
        <v>838461.681818182</v>
      </c>
      <c r="T24" s="54">
        <v>958353.47368421103</v>
      </c>
      <c r="U24" s="54">
        <v>966632.6</v>
      </c>
      <c r="V24" s="54">
        <v>987400.78260869603</v>
      </c>
      <c r="W24" s="54">
        <v>999209.57142857101</v>
      </c>
      <c r="X24" s="54">
        <v>981536.136363636</v>
      </c>
      <c r="Y24" s="54">
        <v>1075481.3809523799</v>
      </c>
      <c r="Z24" s="54">
        <v>1135132.5238095201</v>
      </c>
      <c r="AA24" s="54">
        <v>1327448.0454545501</v>
      </c>
      <c r="AB24" s="54">
        <v>1053899.13636364</v>
      </c>
    </row>
    <row r="25" spans="1:28" s="49" customFormat="1" ht="12.75" customHeight="1" x14ac:dyDescent="0.2">
      <c r="A25" s="49" t="s">
        <v>3</v>
      </c>
      <c r="B25" s="54">
        <v>61078.405797101397</v>
      </c>
      <c r="C25" s="54">
        <v>56261.492307692301</v>
      </c>
      <c r="D25" s="54">
        <v>108078.280701754</v>
      </c>
      <c r="E25" s="54">
        <v>122811.03508771901</v>
      </c>
      <c r="F25" s="54">
        <v>126502.040816327</v>
      </c>
      <c r="G25" s="54">
        <v>83338</v>
      </c>
      <c r="H25" s="54">
        <v>93109.578947368398</v>
      </c>
      <c r="I25" s="54">
        <v>103145.942857143</v>
      </c>
      <c r="J25" s="54">
        <v>127137.27027027</v>
      </c>
      <c r="K25" s="54">
        <v>127556.74285714301</v>
      </c>
      <c r="L25" s="54">
        <v>153949.12121212101</v>
      </c>
      <c r="M25" s="54">
        <v>144585.21212121201</v>
      </c>
      <c r="N25" s="54">
        <v>167184.64705882399</v>
      </c>
      <c r="O25" s="54">
        <v>143564.342857143</v>
      </c>
      <c r="P25" s="54">
        <v>179108.77419354799</v>
      </c>
      <c r="Q25" s="54">
        <v>152685.125</v>
      </c>
      <c r="R25" s="54">
        <v>191044.38095238101</v>
      </c>
      <c r="S25" s="54">
        <v>261891.727272727</v>
      </c>
      <c r="T25" s="54">
        <v>267806.36842105299</v>
      </c>
      <c r="U25" s="54">
        <v>316676.45</v>
      </c>
      <c r="V25" s="54">
        <v>332230.43478260899</v>
      </c>
      <c r="W25" s="54">
        <v>265564.57142857101</v>
      </c>
      <c r="X25" s="54">
        <v>404121.772727273</v>
      </c>
      <c r="Y25" s="54">
        <v>456115.66666666698</v>
      </c>
      <c r="Z25" s="54">
        <v>526905.190476191</v>
      </c>
      <c r="AA25" s="54">
        <v>519439.727272727</v>
      </c>
      <c r="AB25" s="54">
        <v>530226.27272727306</v>
      </c>
    </row>
    <row r="26" spans="1:28" s="49" customFormat="1" ht="12.75" customHeight="1" x14ac:dyDescent="0.2">
      <c r="A26" s="49" t="s">
        <v>43</v>
      </c>
      <c r="B26" s="54">
        <v>0</v>
      </c>
      <c r="C26" s="54">
        <v>0</v>
      </c>
      <c r="D26" s="54">
        <v>0</v>
      </c>
      <c r="E26" s="54">
        <v>0</v>
      </c>
      <c r="F26" s="54">
        <v>0</v>
      </c>
      <c r="G26" s="54">
        <v>37050.088888888902</v>
      </c>
      <c r="H26" s="54">
        <v>48702.263157894697</v>
      </c>
      <c r="I26" s="54">
        <v>57225.857142857101</v>
      </c>
      <c r="J26" s="54">
        <v>72523.027027026998</v>
      </c>
      <c r="K26" s="54">
        <v>74203.457142857107</v>
      </c>
      <c r="L26" s="54">
        <v>70661.060606060593</v>
      </c>
      <c r="M26" s="54">
        <v>64965.3939393939</v>
      </c>
      <c r="N26" s="54">
        <v>75962.470588235301</v>
      </c>
      <c r="O26" s="54">
        <v>83714.657142857104</v>
      </c>
      <c r="P26" s="54">
        <v>91018.258064516107</v>
      </c>
      <c r="Q26" s="54">
        <v>95946.5</v>
      </c>
      <c r="R26" s="54">
        <v>123911.52380952401</v>
      </c>
      <c r="S26" s="54">
        <v>149400.318181818</v>
      </c>
      <c r="T26" s="54">
        <v>155969.21052631599</v>
      </c>
      <c r="U26" s="54">
        <v>161858.65</v>
      </c>
      <c r="V26" s="54">
        <v>163213.95652173899</v>
      </c>
      <c r="W26" s="54">
        <v>175461.47619047601</v>
      </c>
      <c r="X26" s="54">
        <v>176734.818181818</v>
      </c>
      <c r="Y26" s="54">
        <v>241777.38095238101</v>
      </c>
      <c r="Z26" s="54">
        <v>305614.42857142899</v>
      </c>
      <c r="AA26" s="54">
        <v>326723.454545455</v>
      </c>
      <c r="AB26" s="54">
        <v>303315.136363636</v>
      </c>
    </row>
    <row r="27" spans="1:28" s="49" customFormat="1" ht="12.75" customHeight="1" x14ac:dyDescent="0.2">
      <c r="A27" s="49" t="s">
        <v>44</v>
      </c>
      <c r="B27" s="54">
        <v>1315269.23188406</v>
      </c>
      <c r="C27" s="54">
        <v>1379091.8</v>
      </c>
      <c r="D27" s="54">
        <v>1606973.01754386</v>
      </c>
      <c r="E27" s="54">
        <v>1649508.5263157899</v>
      </c>
      <c r="F27" s="54">
        <v>1691390.3061224499</v>
      </c>
      <c r="G27" s="54">
        <v>1852625.2</v>
      </c>
      <c r="H27" s="54">
        <v>1935885.2894736801</v>
      </c>
      <c r="I27" s="54">
        <v>1776253.8</v>
      </c>
      <c r="J27" s="54">
        <v>1809883.05405405</v>
      </c>
      <c r="K27" s="54">
        <v>1744141.6571428599</v>
      </c>
      <c r="L27" s="54">
        <v>1868760.4545454499</v>
      </c>
      <c r="M27" s="54">
        <v>1958260</v>
      </c>
      <c r="N27" s="54">
        <v>2006838</v>
      </c>
      <c r="O27" s="54">
        <v>2308457</v>
      </c>
      <c r="P27" s="54">
        <v>2420762</v>
      </c>
      <c r="Q27" s="54">
        <v>2693818</v>
      </c>
      <c r="R27" s="54">
        <v>2684297</v>
      </c>
      <c r="S27" s="54">
        <v>3042007</v>
      </c>
      <c r="T27" s="54">
        <v>3322987</v>
      </c>
      <c r="U27" s="54">
        <v>3593272</v>
      </c>
      <c r="V27" s="54">
        <v>3743751</v>
      </c>
      <c r="W27" s="54">
        <v>4269937</v>
      </c>
      <c r="X27" s="54">
        <v>4067309</v>
      </c>
      <c r="Y27" s="54">
        <v>4966452</v>
      </c>
      <c r="Z27" s="54">
        <v>6797904</v>
      </c>
      <c r="AA27" s="54">
        <v>6440387</v>
      </c>
      <c r="AB27" s="54">
        <v>6493315</v>
      </c>
    </row>
    <row r="28" spans="1:28" s="49" customFormat="1" ht="12.75" customHeight="1" x14ac:dyDescent="0.2">
      <c r="A28" s="49" t="s">
        <v>45</v>
      </c>
      <c r="B28" s="54">
        <v>0</v>
      </c>
      <c r="C28" s="54">
        <v>0</v>
      </c>
      <c r="D28" s="54">
        <v>0</v>
      </c>
      <c r="E28" s="54">
        <v>0</v>
      </c>
      <c r="F28" s="54">
        <v>690686.38775510201</v>
      </c>
      <c r="G28" s="54">
        <v>682091.37777777796</v>
      </c>
      <c r="H28" s="54">
        <v>946248.76315789495</v>
      </c>
      <c r="I28" s="54">
        <v>968666.2</v>
      </c>
      <c r="J28" s="54">
        <v>89142.216216216199</v>
      </c>
      <c r="K28" s="54">
        <v>152826.88571428601</v>
      </c>
      <c r="L28" s="54">
        <v>943506.51515151502</v>
      </c>
      <c r="M28" s="54">
        <v>1197980</v>
      </c>
      <c r="N28" s="54">
        <v>979932</v>
      </c>
      <c r="O28" s="54">
        <v>1288149</v>
      </c>
      <c r="P28" s="54">
        <v>1256542</v>
      </c>
      <c r="Q28" s="54">
        <v>2384668</v>
      </c>
      <c r="R28" s="54">
        <v>2337808</v>
      </c>
      <c r="S28" s="54">
        <v>3187433</v>
      </c>
      <c r="T28" s="54">
        <v>3015705</v>
      </c>
      <c r="U28" s="54">
        <v>2837807</v>
      </c>
      <c r="V28" s="54">
        <v>2861129.7826087</v>
      </c>
      <c r="W28" s="54">
        <v>3294543</v>
      </c>
      <c r="X28" s="54">
        <v>4095656</v>
      </c>
      <c r="Y28" s="54">
        <v>5203863</v>
      </c>
      <c r="Z28" s="54">
        <v>6116949</v>
      </c>
      <c r="AA28" s="54">
        <v>4452052</v>
      </c>
      <c r="AB28" s="54">
        <v>3912107</v>
      </c>
    </row>
    <row r="29" spans="1:28" s="49" customFormat="1" ht="12.75" customHeight="1" x14ac:dyDescent="0.2">
      <c r="A29" s="49" t="s">
        <v>0</v>
      </c>
      <c r="B29" s="54">
        <v>608122.49275362305</v>
      </c>
      <c r="C29" s="54">
        <v>715928.292307692</v>
      </c>
      <c r="D29" s="54">
        <v>1198448.4385964901</v>
      </c>
      <c r="E29" s="54">
        <v>1210133.33333333</v>
      </c>
      <c r="F29" s="54">
        <v>1093119.1224489801</v>
      </c>
      <c r="G29" s="54">
        <v>1232516.0888888901</v>
      </c>
      <c r="H29" s="54">
        <v>1534694.8947368399</v>
      </c>
      <c r="I29" s="54">
        <v>2245548.2285714298</v>
      </c>
      <c r="J29" s="54">
        <v>2416280.8918918902</v>
      </c>
      <c r="K29" s="54">
        <v>2617866.4571428602</v>
      </c>
      <c r="L29" s="54">
        <v>3224076.7272727299</v>
      </c>
      <c r="M29" s="54">
        <v>2417224.8787878798</v>
      </c>
      <c r="N29" s="54">
        <v>3147650.6764705898</v>
      </c>
      <c r="O29" s="54">
        <v>3607005.2857142901</v>
      </c>
      <c r="P29" s="54">
        <v>4854800.6451612897</v>
      </c>
      <c r="Q29" s="54">
        <v>4764640.9166666698</v>
      </c>
      <c r="R29" s="54">
        <v>4743862.6190476203</v>
      </c>
      <c r="S29" s="54">
        <v>4060043.9090909101</v>
      </c>
      <c r="T29" s="54">
        <v>3627076.9473684202</v>
      </c>
      <c r="U29" s="54">
        <v>4236168</v>
      </c>
      <c r="V29" s="54">
        <v>4369041.6086956495</v>
      </c>
      <c r="W29" s="54">
        <v>5489245.2380952397</v>
      </c>
      <c r="X29" s="54">
        <v>4928406.3636363596</v>
      </c>
      <c r="Y29" s="54">
        <v>5819008.3809523797</v>
      </c>
      <c r="Z29" s="54">
        <v>11496769.6666667</v>
      </c>
      <c r="AA29" s="54">
        <v>12457770.4545455</v>
      </c>
      <c r="AB29" s="54">
        <v>8708380.8636363596</v>
      </c>
    </row>
    <row r="30" spans="1:28" s="49" customFormat="1" ht="12.75" customHeight="1" x14ac:dyDescent="0.2">
      <c r="A30" s="49" t="s">
        <v>2</v>
      </c>
      <c r="B30" s="54">
        <v>984105.26086956495</v>
      </c>
      <c r="C30" s="54">
        <v>1022315.4</v>
      </c>
      <c r="D30" s="54">
        <v>1037501.61403509</v>
      </c>
      <c r="E30" s="54">
        <v>1105096.40350877</v>
      </c>
      <c r="F30" s="54">
        <v>1309802.81632653</v>
      </c>
      <c r="G30" s="54">
        <v>1325557.5333333299</v>
      </c>
      <c r="H30" s="54">
        <v>1688595.2105263199</v>
      </c>
      <c r="I30" s="54">
        <v>1850591.37142857</v>
      </c>
      <c r="J30" s="54">
        <v>1567323.6756756799</v>
      </c>
      <c r="K30" s="54">
        <v>1602161.37142857</v>
      </c>
      <c r="L30" s="54">
        <v>1723779.7575757599</v>
      </c>
      <c r="M30" s="54">
        <v>2007952.2727272699</v>
      </c>
      <c r="N30" s="54">
        <v>2194607.5294117602</v>
      </c>
      <c r="O30" s="54">
        <v>2855197.6</v>
      </c>
      <c r="P30" s="54">
        <v>3084662.3870967701</v>
      </c>
      <c r="Q30" s="54">
        <v>2830063.4583333302</v>
      </c>
      <c r="R30" s="54">
        <v>2864454.3809523801</v>
      </c>
      <c r="S30" s="54">
        <v>3091905.5909090899</v>
      </c>
      <c r="T30" s="54">
        <v>3755714.8947368399</v>
      </c>
      <c r="U30" s="54">
        <v>4509828.6500000004</v>
      </c>
      <c r="V30" s="54">
        <v>4556269.6086956495</v>
      </c>
      <c r="W30" s="54">
        <v>5255505.5238095196</v>
      </c>
      <c r="X30" s="54">
        <v>5726068.8636363596</v>
      </c>
      <c r="Y30" s="54">
        <v>6981298.2857142901</v>
      </c>
      <c r="Z30" s="54">
        <v>5851711.1428571399</v>
      </c>
      <c r="AA30" s="54">
        <v>6698099.4090909101</v>
      </c>
      <c r="AB30" s="54">
        <v>5618108.1818181798</v>
      </c>
    </row>
    <row r="31" spans="1:28" s="49" customFormat="1" ht="12.75" customHeight="1" x14ac:dyDescent="0.2">
      <c r="A31" s="49" t="s">
        <v>5</v>
      </c>
      <c r="B31" s="54">
        <v>1333422.1884057999</v>
      </c>
      <c r="C31" s="54">
        <v>1273468.41538462</v>
      </c>
      <c r="D31" s="54">
        <v>1242863.7543859601</v>
      </c>
      <c r="E31" s="54">
        <v>1317907.29824561</v>
      </c>
      <c r="F31" s="54">
        <v>1518591.3673469401</v>
      </c>
      <c r="G31" s="54">
        <v>1013718.11111111</v>
      </c>
      <c r="H31" s="54">
        <v>1144160.68421053</v>
      </c>
      <c r="I31" s="54">
        <v>1578720.42857143</v>
      </c>
      <c r="J31" s="54">
        <v>2092181.91891892</v>
      </c>
      <c r="K31" s="54">
        <v>2438143.6</v>
      </c>
      <c r="L31" s="54">
        <v>2372718.3030303</v>
      </c>
      <c r="M31" s="54">
        <v>2159073.5454545501</v>
      </c>
      <c r="N31" s="54">
        <v>2918831.9117647102</v>
      </c>
      <c r="O31" s="54">
        <v>2483847.7999999998</v>
      </c>
      <c r="P31" s="54">
        <v>2564399.7096774201</v>
      </c>
      <c r="Q31" s="54">
        <v>2545154.75</v>
      </c>
      <c r="R31" s="54">
        <v>3842793.2380952402</v>
      </c>
      <c r="S31" s="54">
        <v>3070198.3181818202</v>
      </c>
      <c r="T31" s="54">
        <v>3735001.7368421098</v>
      </c>
      <c r="U31" s="54">
        <v>4436689.3499999996</v>
      </c>
      <c r="V31" s="54">
        <v>6137340.8695652196</v>
      </c>
      <c r="W31" s="54">
        <v>4077546.8571428601</v>
      </c>
      <c r="X31" s="54">
        <v>4494125.6363636404</v>
      </c>
      <c r="Y31" s="54">
        <v>4547315.9047619002</v>
      </c>
      <c r="Z31" s="54">
        <v>4583988.1428571399</v>
      </c>
      <c r="AA31" s="54">
        <v>5313787</v>
      </c>
      <c r="AB31" s="54">
        <v>7401175.8181818202</v>
      </c>
    </row>
    <row r="32" spans="1:28" s="49" customFormat="1" ht="12.75" customHeight="1" x14ac:dyDescent="0.2">
      <c r="A32" s="49" t="s">
        <v>6</v>
      </c>
      <c r="B32" s="54">
        <v>551593.68115942006</v>
      </c>
      <c r="C32" s="54">
        <v>689477.43076923105</v>
      </c>
      <c r="D32" s="54">
        <v>716024.05263157899</v>
      </c>
      <c r="E32" s="54">
        <v>831034.38596491201</v>
      </c>
      <c r="F32" s="54">
        <v>760467.93877550995</v>
      </c>
      <c r="G32" s="54">
        <v>744985.2</v>
      </c>
      <c r="H32" s="54">
        <v>762883.60526315798</v>
      </c>
      <c r="I32" s="54">
        <v>913545.74285714305</v>
      </c>
      <c r="J32" s="54">
        <v>860096.21621621598</v>
      </c>
      <c r="K32" s="54">
        <v>747360.28571428603</v>
      </c>
      <c r="L32" s="54">
        <v>751732.45454545505</v>
      </c>
      <c r="M32" s="54">
        <v>902358.57575757604</v>
      </c>
      <c r="N32" s="54">
        <v>959844.41176470602</v>
      </c>
      <c r="O32" s="54">
        <v>920440.6</v>
      </c>
      <c r="P32" s="54">
        <v>986531.48387096799</v>
      </c>
      <c r="Q32" s="54">
        <v>1098880.375</v>
      </c>
      <c r="R32" s="54">
        <v>1247507.42857143</v>
      </c>
      <c r="S32" s="54">
        <v>1258733.7727272699</v>
      </c>
      <c r="T32" s="54">
        <v>1348532</v>
      </c>
      <c r="U32" s="54">
        <v>1743651</v>
      </c>
      <c r="V32" s="54">
        <v>1776981.7826087</v>
      </c>
      <c r="W32" s="54">
        <v>1810207.3809523799</v>
      </c>
      <c r="X32" s="54">
        <v>2197576.86363636</v>
      </c>
      <c r="Y32" s="54">
        <v>1402252.8571428601</v>
      </c>
      <c r="Z32" s="54">
        <v>1965611.33333333</v>
      </c>
      <c r="AA32" s="54">
        <v>2765488.0909090899</v>
      </c>
      <c r="AB32" s="54">
        <v>1888551.7727272699</v>
      </c>
    </row>
    <row r="33" spans="1:28" s="49" customFormat="1" ht="12.75" customHeight="1" x14ac:dyDescent="0.2">
      <c r="A33" s="49" t="s">
        <v>4</v>
      </c>
      <c r="B33" s="54">
        <v>279697.04347826098</v>
      </c>
      <c r="C33" s="54">
        <v>266679.59999999998</v>
      </c>
      <c r="D33" s="54">
        <v>250795.82456140401</v>
      </c>
      <c r="E33" s="54">
        <v>264550.77192982502</v>
      </c>
      <c r="F33" s="54">
        <v>285682.51020408201</v>
      </c>
      <c r="G33" s="54">
        <v>308953.37777777802</v>
      </c>
      <c r="H33" s="54">
        <v>317677.55263157899</v>
      </c>
      <c r="I33" s="54">
        <v>328023.85714285698</v>
      </c>
      <c r="J33" s="54">
        <v>332242.40540540498</v>
      </c>
      <c r="K33" s="54">
        <v>316344.02857142902</v>
      </c>
      <c r="L33" s="54">
        <v>329757.51515151502</v>
      </c>
      <c r="M33" s="54">
        <v>314585.51515151502</v>
      </c>
      <c r="N33" s="54">
        <v>381161.14705882402</v>
      </c>
      <c r="O33" s="54">
        <v>467611.8</v>
      </c>
      <c r="P33" s="54">
        <v>476554.93548387103</v>
      </c>
      <c r="Q33" s="54">
        <v>466830.33333333302</v>
      </c>
      <c r="R33" s="54">
        <v>598957.57142857101</v>
      </c>
      <c r="S33" s="54">
        <v>535258.636363636</v>
      </c>
      <c r="T33" s="54">
        <v>547317.05263157899</v>
      </c>
      <c r="U33" s="54">
        <v>509543.85</v>
      </c>
      <c r="V33" s="54">
        <v>546462.30434782605</v>
      </c>
      <c r="W33" s="54">
        <v>558802.57142857101</v>
      </c>
      <c r="X33" s="54">
        <v>512252.909090909</v>
      </c>
      <c r="Y33" s="54">
        <v>523129.80952380999</v>
      </c>
      <c r="Z33" s="54">
        <v>599719.14285714296</v>
      </c>
      <c r="AA33" s="54">
        <v>654084.863636364</v>
      </c>
      <c r="AB33" s="54">
        <v>878047.363636364</v>
      </c>
    </row>
    <row r="34" spans="1:28" s="49" customFormat="1" ht="12.75" customHeight="1" x14ac:dyDescent="0.2">
      <c r="A34" s="2" t="s">
        <v>83</v>
      </c>
      <c r="B34" s="54">
        <v>113774.11594202901</v>
      </c>
      <c r="C34" s="54">
        <v>126723.646153846</v>
      </c>
      <c r="D34" s="54">
        <v>219049.33333333299</v>
      </c>
      <c r="E34" s="54">
        <v>251454.35087719301</v>
      </c>
      <c r="F34" s="54">
        <v>274705.87755102001</v>
      </c>
      <c r="G34" s="54">
        <v>297281.977777778</v>
      </c>
      <c r="H34" s="54">
        <v>335224.86842105299</v>
      </c>
      <c r="I34" s="54">
        <v>359130.371428571</v>
      </c>
      <c r="J34" s="54">
        <v>375802.86486486503</v>
      </c>
      <c r="K34" s="54">
        <v>388475.02857142902</v>
      </c>
      <c r="L34" s="54">
        <v>424958.181818182</v>
      </c>
      <c r="M34" s="54">
        <v>410854.15151515102</v>
      </c>
      <c r="N34" s="54">
        <v>460428.32352941198</v>
      </c>
      <c r="O34" s="54">
        <v>398824.74285714299</v>
      </c>
      <c r="P34" s="54">
        <v>567580.93548387103</v>
      </c>
      <c r="Q34" s="54">
        <v>561366.91666666698</v>
      </c>
      <c r="R34" s="54">
        <v>595947</v>
      </c>
      <c r="S34" s="54">
        <v>525618</v>
      </c>
      <c r="T34" s="54">
        <v>590391.57894736796</v>
      </c>
      <c r="U34" s="54">
        <v>616626.1</v>
      </c>
      <c r="V34" s="54">
        <v>590754.34782608703</v>
      </c>
      <c r="W34" s="54">
        <v>571869.47619047598</v>
      </c>
      <c r="X34" s="54">
        <v>582333.04545454495</v>
      </c>
      <c r="Y34" s="54">
        <v>624794.09523809503</v>
      </c>
      <c r="Z34" s="54">
        <v>629694.47619047598</v>
      </c>
      <c r="AA34" s="54">
        <v>760019.681818182</v>
      </c>
      <c r="AB34" s="54">
        <v>634459.181818182</v>
      </c>
    </row>
    <row r="35" spans="1:28" s="49" customFormat="1" ht="12.75" customHeight="1" x14ac:dyDescent="0.2">
      <c r="A35" s="2" t="s">
        <v>78</v>
      </c>
      <c r="B35" s="54">
        <v>1029787.3478260899</v>
      </c>
      <c r="C35" s="54">
        <v>1514610.5538461499</v>
      </c>
      <c r="D35" s="54">
        <v>2008869.94736842</v>
      </c>
      <c r="E35" s="54">
        <v>1196044.8421052599</v>
      </c>
      <c r="F35" s="54">
        <v>1368798.2040816301</v>
      </c>
      <c r="G35" s="54">
        <v>1684178.4222222201</v>
      </c>
      <c r="H35" s="54">
        <v>2136744.8421052601</v>
      </c>
      <c r="I35" s="54">
        <v>2300357.5428571398</v>
      </c>
      <c r="J35" s="54">
        <v>2192937.2702702698</v>
      </c>
      <c r="K35" s="54">
        <v>2044910.8285714299</v>
      </c>
      <c r="L35" s="54">
        <v>2731490.4242424201</v>
      </c>
      <c r="M35" s="54">
        <v>2315005.9393939399</v>
      </c>
      <c r="N35" s="54">
        <v>2769135.1764705898</v>
      </c>
      <c r="O35" s="54">
        <v>2887606.9142857101</v>
      </c>
      <c r="P35" s="54">
        <v>3919439</v>
      </c>
      <c r="Q35" s="54">
        <v>3371318.5</v>
      </c>
      <c r="R35" s="54">
        <v>4042073.8571428601</v>
      </c>
      <c r="S35" s="54">
        <v>3999127.0909090899</v>
      </c>
      <c r="T35" s="54">
        <v>5683472.1578947399</v>
      </c>
      <c r="U35" s="54">
        <v>4970786.3</v>
      </c>
      <c r="V35" s="54">
        <v>5553513.2173913</v>
      </c>
      <c r="W35" s="54">
        <v>6601439.1428571399</v>
      </c>
      <c r="X35" s="54">
        <v>5615043</v>
      </c>
      <c r="Y35" s="54">
        <v>5465902.57142857</v>
      </c>
      <c r="Z35" s="54">
        <v>4841456.3809523797</v>
      </c>
      <c r="AA35" s="54">
        <v>6628421.1363636404</v>
      </c>
      <c r="AB35" s="54">
        <v>6863800.6363636404</v>
      </c>
    </row>
    <row r="36" spans="1:28" s="51" customFormat="1" ht="12.75" customHeight="1" x14ac:dyDescent="0.2">
      <c r="A36" s="51" t="s">
        <v>51</v>
      </c>
      <c r="B36" s="55">
        <f>SUM(B17:B35)</f>
        <v>14494643.79710146</v>
      </c>
      <c r="C36" s="55">
        <f t="shared" ref="C36:M36" si="0">SUM(C17:C35)</f>
        <v>14922374.861538462</v>
      </c>
      <c r="D36" s="55">
        <f t="shared" si="0"/>
        <v>15479117.210526308</v>
      </c>
      <c r="E36" s="55">
        <f t="shared" si="0"/>
        <v>16024789.070175428</v>
      </c>
      <c r="F36" s="55">
        <f t="shared" si="0"/>
        <v>16165213.510204082</v>
      </c>
      <c r="G36" s="55">
        <f t="shared" si="0"/>
        <v>16046794.533333326</v>
      </c>
      <c r="H36" s="55">
        <f t="shared" si="0"/>
        <v>19630671.842105255</v>
      </c>
      <c r="I36" s="55">
        <f t="shared" si="0"/>
        <v>22871094.571428567</v>
      </c>
      <c r="J36" s="55">
        <f t="shared" si="0"/>
        <v>25525408.918918934</v>
      </c>
      <c r="K36" s="55">
        <f t="shared" si="0"/>
        <v>26282909.48571426</v>
      </c>
      <c r="L36" s="55">
        <f t="shared" si="0"/>
        <v>27529905.090909101</v>
      </c>
      <c r="M36" s="55">
        <f t="shared" si="0"/>
        <v>25395961.696969729</v>
      </c>
      <c r="N36" s="55">
        <f t="shared" ref="N36:P36" si="1">SUM(N17:N35)</f>
        <v>29727584.147058796</v>
      </c>
      <c r="O36" s="55">
        <f t="shared" si="1"/>
        <v>31876574.914285682</v>
      </c>
      <c r="P36" s="55">
        <f t="shared" si="1"/>
        <v>34854490.451612942</v>
      </c>
      <c r="Q36" s="55">
        <f t="shared" ref="Q36:R36" si="2">SUM(Q17:Q35)</f>
        <v>37367634.333333366</v>
      </c>
      <c r="R36" s="55">
        <f t="shared" si="2"/>
        <v>47150707.047619008</v>
      </c>
      <c r="S36" s="55">
        <f t="shared" ref="S36:T36" si="3">SUM(S17:S35)</f>
        <v>53265967.36363636</v>
      </c>
      <c r="T36" s="55">
        <f t="shared" si="3"/>
        <v>55256685.631578945</v>
      </c>
      <c r="U36" s="55">
        <f t="shared" ref="U36:V36" si="4">SUM(U17:U35)</f>
        <v>58809364.799999997</v>
      </c>
      <c r="V36" s="55">
        <f t="shared" si="4"/>
        <v>63407404.434782647</v>
      </c>
      <c r="W36" s="55">
        <f t="shared" ref="W36:X36" si="5">SUM(W17:W35)</f>
        <v>64153228.666666642</v>
      </c>
      <c r="X36" s="55">
        <f t="shared" si="5"/>
        <v>61347165.409090929</v>
      </c>
      <c r="Y36" s="55">
        <f t="shared" ref="Y36:AB36" si="6">SUM(Y17:Y35)</f>
        <v>68197164.666666672</v>
      </c>
      <c r="Z36" s="55">
        <f t="shared" si="6"/>
        <v>85181687.809523836</v>
      </c>
      <c r="AA36" s="55">
        <f t="shared" si="6"/>
        <v>84070549.13636367</v>
      </c>
      <c r="AB36" s="55">
        <f t="shared" si="6"/>
        <v>75592721.954545483</v>
      </c>
    </row>
    <row r="37" spans="1:28" s="49" customFormat="1" ht="11.25" customHeight="1" x14ac:dyDescent="0.2">
      <c r="B37" s="54"/>
      <c r="C37" s="54"/>
      <c r="D37" s="54"/>
      <c r="E37" s="54"/>
      <c r="F37" s="54"/>
      <c r="G37" s="54"/>
      <c r="H37" s="54"/>
      <c r="I37" s="54"/>
      <c r="J37" s="54"/>
      <c r="K37" s="54"/>
      <c r="L37" s="54"/>
      <c r="AA37" s="49" t="s">
        <v>76</v>
      </c>
    </row>
    <row r="38" spans="1:28" s="49" customFormat="1" ht="12.75" customHeight="1" x14ac:dyDescent="0.2">
      <c r="A38" s="51" t="s">
        <v>25</v>
      </c>
      <c r="B38" s="56">
        <f t="shared" ref="B38:M38" si="7">B14-B36</f>
        <v>1374124.6376811396</v>
      </c>
      <c r="C38" s="56">
        <f t="shared" si="7"/>
        <v>1092411.1384615377</v>
      </c>
      <c r="D38" s="56">
        <f t="shared" si="7"/>
        <v>231910.78947369196</v>
      </c>
      <c r="E38" s="56">
        <f t="shared" si="7"/>
        <v>619364.92982457206</v>
      </c>
      <c r="F38" s="56">
        <f t="shared" si="7"/>
        <v>-401924.51020408235</v>
      </c>
      <c r="G38" s="56">
        <f t="shared" si="7"/>
        <v>-304867.53333332576</v>
      </c>
      <c r="H38" s="56">
        <f t="shared" si="7"/>
        <v>511880.15789474547</v>
      </c>
      <c r="I38" s="56">
        <f t="shared" si="7"/>
        <v>1346418.4285714328</v>
      </c>
      <c r="J38" s="56">
        <f t="shared" si="7"/>
        <v>4167251.0810810663</v>
      </c>
      <c r="K38" s="56">
        <f t="shared" si="7"/>
        <v>4002547.4571428411</v>
      </c>
      <c r="L38" s="56">
        <f t="shared" si="7"/>
        <v>2625124.1212120987</v>
      </c>
      <c r="M38" s="56">
        <f t="shared" si="7"/>
        <v>1195710.0303029716</v>
      </c>
      <c r="N38" s="56">
        <f t="shared" ref="N38:P38" si="8">N14-N36</f>
        <v>2240233.9705883041</v>
      </c>
      <c r="O38" s="56">
        <f t="shared" si="8"/>
        <v>2472159.6285714209</v>
      </c>
      <c r="P38" s="56">
        <f t="shared" si="8"/>
        <v>1807074.5806451589</v>
      </c>
      <c r="Q38" s="56">
        <f t="shared" ref="Q38:R38" si="9">Q14-Q36</f>
        <v>2805645.3333333358</v>
      </c>
      <c r="R38" s="56">
        <f t="shared" si="9"/>
        <v>5429759.1428571939</v>
      </c>
      <c r="S38" s="56">
        <f t="shared" ref="S38:T38" si="10">S14-S36</f>
        <v>9944249.9090909436</v>
      </c>
      <c r="T38" s="56">
        <f t="shared" si="10"/>
        <v>8040276.4736842588</v>
      </c>
      <c r="U38" s="56">
        <f t="shared" ref="U38:V38" si="11">U14-U36</f>
        <v>8227524.5500000045</v>
      </c>
      <c r="V38" s="56">
        <f t="shared" si="11"/>
        <v>7807583.3478260562</v>
      </c>
      <c r="W38" s="56">
        <f t="shared" ref="W38:X38" si="12">W14-W36</f>
        <v>15757681.809523866</v>
      </c>
      <c r="X38" s="56">
        <f t="shared" si="12"/>
        <v>3415715.5454545692</v>
      </c>
      <c r="Y38" s="56">
        <f t="shared" ref="Y38:AB38" si="13">Y14-Y36</f>
        <v>6608824.1904762238</v>
      </c>
      <c r="Z38" s="56">
        <f t="shared" si="13"/>
        <v>10104085.04761906</v>
      </c>
      <c r="AA38" s="56">
        <f t="shared" si="13"/>
        <v>5021571.590909034</v>
      </c>
      <c r="AB38" s="56">
        <f t="shared" si="13"/>
        <v>1154747.0000000149</v>
      </c>
    </row>
    <row r="39" spans="1:28" s="49" customFormat="1" ht="12" x14ac:dyDescent="0.2">
      <c r="B39" s="57"/>
      <c r="C39" s="57"/>
      <c r="D39" s="57"/>
      <c r="E39" s="57"/>
      <c r="F39" s="57"/>
      <c r="G39" s="57"/>
      <c r="H39" s="57"/>
      <c r="I39" s="57"/>
      <c r="J39" s="57"/>
      <c r="K39" s="57"/>
      <c r="L39" s="57"/>
      <c r="AA39" s="49" t="s">
        <v>76</v>
      </c>
    </row>
    <row r="40" spans="1:28" s="49" customFormat="1" ht="12.75" customHeight="1" x14ac:dyDescent="0.2">
      <c r="A40" s="49" t="s">
        <v>53</v>
      </c>
      <c r="B40" s="54"/>
      <c r="C40" s="54"/>
      <c r="D40" s="54"/>
      <c r="E40" s="54"/>
      <c r="F40" s="54"/>
      <c r="G40" s="54"/>
      <c r="H40" s="54"/>
      <c r="I40" s="54"/>
      <c r="J40" s="54"/>
      <c r="K40" s="54"/>
      <c r="L40" s="54"/>
      <c r="AA40" s="49" t="s">
        <v>76</v>
      </c>
    </row>
    <row r="41" spans="1:28" s="49" customFormat="1" ht="12.75" customHeight="1" x14ac:dyDescent="0.2">
      <c r="A41" s="2" t="s">
        <v>79</v>
      </c>
      <c r="B41" s="54">
        <v>365241.59420289902</v>
      </c>
      <c r="C41" s="54">
        <v>218040.969230769</v>
      </c>
      <c r="D41" s="54">
        <v>388792.45614035102</v>
      </c>
      <c r="E41" s="54">
        <v>504084.84210526297</v>
      </c>
      <c r="F41" s="54">
        <v>888775.30612244899</v>
      </c>
      <c r="G41" s="54">
        <v>154383</v>
      </c>
      <c r="H41" s="54">
        <v>188823</v>
      </c>
      <c r="I41" s="54">
        <v>309246</v>
      </c>
      <c r="J41" s="54">
        <v>442800</v>
      </c>
      <c r="K41" s="54">
        <v>282979.97142857098</v>
      </c>
      <c r="L41" s="54">
        <v>839117.21212121204</v>
      </c>
      <c r="M41" s="13">
        <v>2794167</v>
      </c>
      <c r="N41" s="13">
        <v>222141</v>
      </c>
      <c r="O41" s="13">
        <v>136829</v>
      </c>
      <c r="P41" s="13">
        <v>1663236</v>
      </c>
      <c r="Q41" s="13">
        <v>1931635</v>
      </c>
      <c r="R41" s="13">
        <v>647700</v>
      </c>
      <c r="S41" s="13">
        <v>2678250</v>
      </c>
      <c r="T41" s="13">
        <v>5433776</v>
      </c>
      <c r="U41" s="13">
        <v>7375187</v>
      </c>
      <c r="V41" s="13">
        <v>4738762.6956521701</v>
      </c>
      <c r="W41" s="13">
        <v>3019796</v>
      </c>
      <c r="X41" s="13">
        <v>340758</v>
      </c>
      <c r="Y41" s="13">
        <v>3621024</v>
      </c>
      <c r="Z41" s="13">
        <v>5312204</v>
      </c>
      <c r="AA41" s="13">
        <v>2632856</v>
      </c>
      <c r="AB41" s="13">
        <v>2591939</v>
      </c>
    </row>
    <row r="42" spans="1:28" s="49" customFormat="1" ht="12.75" customHeight="1" x14ac:dyDescent="0.2">
      <c r="A42" s="2" t="s">
        <v>80</v>
      </c>
      <c r="B42" s="54">
        <v>1176807.4637681199</v>
      </c>
      <c r="C42" s="54">
        <v>1468634.21538462</v>
      </c>
      <c r="D42" s="54">
        <v>1598012.38596491</v>
      </c>
      <c r="E42" s="54">
        <v>2049605.4561403501</v>
      </c>
      <c r="F42" s="54">
        <v>2339583.4693877599</v>
      </c>
      <c r="G42" s="54">
        <v>2671946</v>
      </c>
      <c r="H42" s="54">
        <v>1988584</v>
      </c>
      <c r="I42" s="54">
        <v>1730235</v>
      </c>
      <c r="J42" s="54">
        <v>1971240</v>
      </c>
      <c r="K42" s="54">
        <v>2693513.2</v>
      </c>
      <c r="L42" s="54">
        <v>7964705.5757575799</v>
      </c>
      <c r="M42" s="13">
        <v>3097289</v>
      </c>
      <c r="N42" s="13">
        <v>4636377</v>
      </c>
      <c r="O42" s="13">
        <v>4015337</v>
      </c>
      <c r="P42" s="13">
        <v>3903699</v>
      </c>
      <c r="Q42" s="13">
        <v>6545154</v>
      </c>
      <c r="R42" s="13">
        <v>6551762</v>
      </c>
      <c r="S42" s="13">
        <v>9215775</v>
      </c>
      <c r="T42" s="13">
        <v>5385154</v>
      </c>
      <c r="U42" s="13">
        <v>4175992</v>
      </c>
      <c r="V42" s="13">
        <v>4211388.0434782598</v>
      </c>
      <c r="W42" s="13">
        <v>5539599</v>
      </c>
      <c r="X42" s="13">
        <v>4938846</v>
      </c>
      <c r="Y42" s="13">
        <v>4445184</v>
      </c>
      <c r="Z42" s="13">
        <v>6243353</v>
      </c>
      <c r="AA42" s="13">
        <v>9527874</v>
      </c>
      <c r="AB42" s="13">
        <v>9243484</v>
      </c>
    </row>
    <row r="43" spans="1:28" s="49" customFormat="1" ht="12.75" customHeight="1" x14ac:dyDescent="0.2">
      <c r="A43" s="51" t="s">
        <v>7</v>
      </c>
      <c r="B43" s="55">
        <f t="shared" ref="B43:M43" si="14">B40+B41-B42</f>
        <v>-811565.8695652209</v>
      </c>
      <c r="C43" s="55">
        <f t="shared" si="14"/>
        <v>-1250593.246153851</v>
      </c>
      <c r="D43" s="55">
        <f t="shared" si="14"/>
        <v>-1209219.929824559</v>
      </c>
      <c r="E43" s="55">
        <f t="shared" si="14"/>
        <v>-1545520.6140350872</v>
      </c>
      <c r="F43" s="55">
        <f t="shared" si="14"/>
        <v>-1450808.1632653109</v>
      </c>
      <c r="G43" s="55">
        <f t="shared" si="14"/>
        <v>-2517563</v>
      </c>
      <c r="H43" s="55">
        <f t="shared" si="14"/>
        <v>-1799761</v>
      </c>
      <c r="I43" s="55">
        <f t="shared" si="14"/>
        <v>-1420989</v>
      </c>
      <c r="J43" s="55">
        <f t="shared" si="14"/>
        <v>-1528440</v>
      </c>
      <c r="K43" s="55">
        <f t="shared" si="14"/>
        <v>-2410533.2285714294</v>
      </c>
      <c r="L43" s="55">
        <f t="shared" si="14"/>
        <v>-7125588.363636368</v>
      </c>
      <c r="M43" s="55">
        <f t="shared" si="14"/>
        <v>-303122</v>
      </c>
      <c r="N43" s="55">
        <f t="shared" ref="N43:P43" si="15">N40+N41-N42</f>
        <v>-4414236</v>
      </c>
      <c r="O43" s="55">
        <f t="shared" si="15"/>
        <v>-3878508</v>
      </c>
      <c r="P43" s="55">
        <f t="shared" si="15"/>
        <v>-2240463</v>
      </c>
      <c r="Q43" s="55">
        <f t="shared" ref="Q43:R43" si="16">Q40+Q41-Q42</f>
        <v>-4613519</v>
      </c>
      <c r="R43" s="55">
        <f t="shared" si="16"/>
        <v>-5904062</v>
      </c>
      <c r="S43" s="55">
        <f t="shared" ref="S43:T43" si="17">S40+S41-S42</f>
        <v>-6537525</v>
      </c>
      <c r="T43" s="55">
        <f t="shared" si="17"/>
        <v>48622</v>
      </c>
      <c r="U43" s="55">
        <f t="shared" ref="U43:V43" si="18">U40+U41-U42</f>
        <v>3199195</v>
      </c>
      <c r="V43" s="55">
        <f t="shared" si="18"/>
        <v>527374.65217391029</v>
      </c>
      <c r="W43" s="55">
        <f t="shared" ref="W43:X43" si="19">W40+W41-W42</f>
        <v>-2519803</v>
      </c>
      <c r="X43" s="55">
        <f t="shared" si="19"/>
        <v>-4598088</v>
      </c>
      <c r="Y43" s="55">
        <f t="shared" ref="Y43:Z43" si="20">Y40+Y41-Y42</f>
        <v>-824160</v>
      </c>
      <c r="Z43" s="55">
        <f t="shared" si="20"/>
        <v>-931149</v>
      </c>
      <c r="AA43" s="55">
        <v>-6895018</v>
      </c>
      <c r="AB43" s="55">
        <v>-6651545</v>
      </c>
    </row>
    <row r="44" spans="1:28" s="49" customFormat="1" ht="11.25" customHeight="1" x14ac:dyDescent="0.2">
      <c r="B44" s="54"/>
      <c r="C44" s="54"/>
      <c r="D44" s="54"/>
      <c r="E44" s="54"/>
      <c r="F44" s="54"/>
      <c r="G44" s="54"/>
      <c r="H44" s="54"/>
      <c r="I44" s="54"/>
      <c r="J44" s="54"/>
      <c r="K44" s="54"/>
      <c r="L44" s="54"/>
      <c r="AA44" s="49" t="s">
        <v>76</v>
      </c>
    </row>
    <row r="45" spans="1:28" s="49" customFormat="1" ht="12.75" customHeight="1" x14ac:dyDescent="0.2">
      <c r="A45" s="51" t="s">
        <v>11</v>
      </c>
      <c r="B45" s="56">
        <f t="shared" ref="B45:M45" si="21">B38+B43</f>
        <v>562558.76811591873</v>
      </c>
      <c r="C45" s="56">
        <f t="shared" si="21"/>
        <v>-158182.10769231338</v>
      </c>
      <c r="D45" s="56">
        <f t="shared" si="21"/>
        <v>-977309.14035086706</v>
      </c>
      <c r="E45" s="56">
        <f t="shared" si="21"/>
        <v>-926155.68421051512</v>
      </c>
      <c r="F45" s="56">
        <f t="shared" si="21"/>
        <v>-1852732.6734693933</v>
      </c>
      <c r="G45" s="56">
        <f t="shared" si="21"/>
        <v>-2822430.5333333258</v>
      </c>
      <c r="H45" s="56">
        <f t="shared" si="21"/>
        <v>-1287880.8421052545</v>
      </c>
      <c r="I45" s="56">
        <f t="shared" si="21"/>
        <v>-74570.571428567171</v>
      </c>
      <c r="J45" s="56">
        <f t="shared" si="21"/>
        <v>2638811.0810810663</v>
      </c>
      <c r="K45" s="56">
        <f t="shared" si="21"/>
        <v>1592014.2285714117</v>
      </c>
      <c r="L45" s="56">
        <f t="shared" si="21"/>
        <v>-4500464.2424242692</v>
      </c>
      <c r="M45" s="56">
        <f t="shared" si="21"/>
        <v>892588.0303029716</v>
      </c>
      <c r="N45" s="56">
        <f t="shared" ref="N45:P45" si="22">N38+N43</f>
        <v>-2174002.0294116959</v>
      </c>
      <c r="O45" s="56">
        <f t="shared" si="22"/>
        <v>-1406348.3714285791</v>
      </c>
      <c r="P45" s="56">
        <f t="shared" si="22"/>
        <v>-433388.41935484111</v>
      </c>
      <c r="Q45" s="56">
        <f t="shared" ref="Q45:R45" si="23">Q38+Q43</f>
        <v>-1807873.6666666642</v>
      </c>
      <c r="R45" s="56">
        <f t="shared" si="23"/>
        <v>-474302.85714280605</v>
      </c>
      <c r="S45" s="56">
        <f t="shared" ref="S45:T45" si="24">S38+S43</f>
        <v>3406724.9090909436</v>
      </c>
      <c r="T45" s="56">
        <f t="shared" si="24"/>
        <v>8088898.4736842588</v>
      </c>
      <c r="U45" s="56">
        <f t="shared" ref="U45:V45" si="25">U38+U43</f>
        <v>11426719.550000004</v>
      </c>
      <c r="V45" s="56">
        <f t="shared" si="25"/>
        <v>8334957.9999999665</v>
      </c>
      <c r="W45" s="56">
        <f t="shared" ref="W45:X45" si="26">W38+W43</f>
        <v>13237878.809523866</v>
      </c>
      <c r="X45" s="56">
        <f t="shared" si="26"/>
        <v>-1182372.4545454308</v>
      </c>
      <c r="Y45" s="56">
        <f t="shared" ref="Y45:AB45" si="27">Y38+Y43</f>
        <v>5784664.1904762238</v>
      </c>
      <c r="Z45" s="56">
        <f t="shared" si="27"/>
        <v>9172936.0476190597</v>
      </c>
      <c r="AA45" s="56">
        <f t="shared" si="27"/>
        <v>-1873446.409090966</v>
      </c>
      <c r="AB45" s="56">
        <f t="shared" si="27"/>
        <v>-5496797.9999999851</v>
      </c>
    </row>
    <row r="46" spans="1:28" s="49" customFormat="1" ht="12" x14ac:dyDescent="0.2">
      <c r="A46" s="51"/>
      <c r="B46" s="54"/>
      <c r="C46" s="54"/>
      <c r="D46" s="54"/>
      <c r="E46" s="54"/>
      <c r="F46" s="54"/>
      <c r="G46" s="54"/>
      <c r="H46" s="54"/>
      <c r="I46" s="54"/>
      <c r="J46" s="54"/>
      <c r="K46" s="54"/>
      <c r="L46" s="54"/>
    </row>
    <row r="47" spans="1:28" s="49" customFormat="1" ht="12" x14ac:dyDescent="0.2">
      <c r="A47" s="51"/>
      <c r="B47" s="54"/>
      <c r="C47" s="54"/>
      <c r="D47" s="54"/>
      <c r="E47" s="54"/>
      <c r="F47" s="54"/>
      <c r="G47" s="54"/>
      <c r="H47" s="54"/>
      <c r="I47" s="54"/>
      <c r="J47" s="54"/>
      <c r="K47" s="54"/>
      <c r="L47" s="54"/>
    </row>
    <row r="48" spans="1:28" s="49" customFormat="1" ht="15" customHeight="1" x14ac:dyDescent="0.2">
      <c r="A48" s="18" t="s">
        <v>105</v>
      </c>
      <c r="B48" s="54"/>
      <c r="C48" s="54"/>
      <c r="D48" s="54"/>
      <c r="E48" s="54"/>
      <c r="F48" s="54"/>
      <c r="G48" s="54"/>
      <c r="H48" s="54"/>
      <c r="I48" s="54"/>
      <c r="J48" s="54"/>
      <c r="K48" s="54"/>
      <c r="L48" s="54"/>
    </row>
    <row r="49" spans="1:28" s="49" customFormat="1" ht="12.75" customHeight="1" x14ac:dyDescent="0.2">
      <c r="A49" s="2" t="s">
        <v>47</v>
      </c>
      <c r="B49" s="54"/>
      <c r="C49" s="54"/>
      <c r="D49" s="54"/>
      <c r="E49" s="54"/>
      <c r="F49" s="54"/>
      <c r="G49" s="54">
        <v>9405893.8000000007</v>
      </c>
      <c r="H49" s="54">
        <v>13446382.210526301</v>
      </c>
      <c r="I49" s="54">
        <v>15051365.199999999</v>
      </c>
      <c r="J49" s="54">
        <v>19962088.1621622</v>
      </c>
      <c r="K49" s="54">
        <v>22835034.914285701</v>
      </c>
      <c r="L49" s="54">
        <v>28615353.666666701</v>
      </c>
      <c r="M49" s="54">
        <v>35663731</v>
      </c>
      <c r="N49" s="54">
        <v>25566440</v>
      </c>
      <c r="O49" s="54">
        <v>33773345</v>
      </c>
      <c r="P49" s="54">
        <v>37345226</v>
      </c>
      <c r="Q49" s="54">
        <v>53303914</v>
      </c>
      <c r="R49" s="54">
        <v>46964737</v>
      </c>
      <c r="S49" s="54">
        <v>58851470</v>
      </c>
      <c r="T49" s="54">
        <v>54425102</v>
      </c>
      <c r="U49" s="54">
        <v>53307510</v>
      </c>
      <c r="V49" s="54">
        <v>49534278</v>
      </c>
      <c r="W49" s="54">
        <v>53563974</v>
      </c>
      <c r="X49" s="54">
        <v>74845523</v>
      </c>
      <c r="Y49" s="54">
        <v>70432352</v>
      </c>
      <c r="Z49" s="54">
        <v>70068686</v>
      </c>
      <c r="AA49" s="54">
        <v>56279325</v>
      </c>
      <c r="AB49" s="54">
        <v>39249651</v>
      </c>
    </row>
    <row r="50" spans="1:28" s="49" customFormat="1" ht="12.75" customHeight="1" x14ac:dyDescent="0.2">
      <c r="A50" s="2" t="s">
        <v>46</v>
      </c>
      <c r="B50" s="54"/>
      <c r="C50" s="54"/>
      <c r="D50" s="54"/>
      <c r="E50" s="54"/>
      <c r="F50" s="54"/>
      <c r="G50" s="54">
        <v>26473031.088888898</v>
      </c>
      <c r="H50" s="54">
        <v>25554226.710526299</v>
      </c>
      <c r="I50" s="54">
        <v>23772074.199999999</v>
      </c>
      <c r="J50" s="54">
        <v>23152272.513513502</v>
      </c>
      <c r="K50" s="54">
        <v>22838742.057142898</v>
      </c>
      <c r="L50" s="54">
        <v>23947323.272727299</v>
      </c>
      <c r="M50" s="54">
        <v>26408454</v>
      </c>
      <c r="N50" s="54">
        <v>26867573</v>
      </c>
      <c r="O50" s="54">
        <v>36914297</v>
      </c>
      <c r="P50" s="54">
        <v>42107878</v>
      </c>
      <c r="Q50" s="54">
        <v>44332014</v>
      </c>
      <c r="R50" s="54">
        <v>38731794</v>
      </c>
      <c r="S50" s="54">
        <v>49976926</v>
      </c>
      <c r="T50" s="54">
        <v>60542632</v>
      </c>
      <c r="U50" s="54">
        <v>51468182</v>
      </c>
      <c r="V50" s="54">
        <v>59310023.478260897</v>
      </c>
      <c r="W50" s="54">
        <v>81224629</v>
      </c>
      <c r="X50" s="54">
        <v>99848459</v>
      </c>
      <c r="Y50" s="54">
        <v>104260727</v>
      </c>
      <c r="Z50" s="54">
        <v>125912649</v>
      </c>
      <c r="AA50" s="54">
        <v>115665940</v>
      </c>
      <c r="AB50" s="54">
        <v>113032303</v>
      </c>
    </row>
    <row r="51" spans="1:28" s="49" customFormat="1" ht="12.75" customHeight="1" x14ac:dyDescent="0.2">
      <c r="A51" s="2" t="s">
        <v>81</v>
      </c>
      <c r="B51" s="54"/>
      <c r="C51" s="54"/>
      <c r="D51" s="54"/>
      <c r="E51" s="54"/>
      <c r="F51" s="54"/>
      <c r="G51" s="54">
        <v>3439029.1111111101</v>
      </c>
      <c r="H51" s="54">
        <v>5936368.3947368404</v>
      </c>
      <c r="I51" s="54">
        <v>3891588.6</v>
      </c>
      <c r="J51" s="54">
        <v>4025401.9459459502</v>
      </c>
      <c r="K51" s="54">
        <v>665985.68571428605</v>
      </c>
      <c r="L51" s="54">
        <v>4715250.5151515203</v>
      </c>
      <c r="M51" s="54">
        <v>7696737</v>
      </c>
      <c r="N51" s="54">
        <v>1966712</v>
      </c>
      <c r="O51" s="54">
        <v>2256543</v>
      </c>
      <c r="P51" s="54">
        <v>4481326</v>
      </c>
      <c r="Q51" s="54">
        <v>6292707</v>
      </c>
      <c r="R51" s="54">
        <v>4231880</v>
      </c>
      <c r="S51" s="54">
        <v>13107853</v>
      </c>
      <c r="T51" s="54">
        <v>11672298</v>
      </c>
      <c r="U51" s="54">
        <v>6485630</v>
      </c>
      <c r="V51" s="54">
        <v>11667827.521739099</v>
      </c>
      <c r="W51" s="54">
        <v>25764975</v>
      </c>
      <c r="X51" s="54">
        <v>15791217</v>
      </c>
      <c r="Y51" s="54">
        <v>25830266</v>
      </c>
      <c r="Z51" s="54">
        <v>25705998</v>
      </c>
      <c r="AA51" s="54">
        <v>41661730</v>
      </c>
      <c r="AB51" s="54">
        <v>29458098</v>
      </c>
    </row>
    <row r="52" spans="1:28" s="51" customFormat="1" ht="12.75" customHeight="1" x14ac:dyDescent="0.2">
      <c r="A52" s="11" t="s">
        <v>82</v>
      </c>
      <c r="B52" s="55"/>
      <c r="C52" s="55"/>
      <c r="D52" s="55"/>
      <c r="E52" s="55"/>
      <c r="F52" s="55"/>
      <c r="G52" s="55">
        <v>39317954</v>
      </c>
      <c r="H52" s="55">
        <v>44936977.315789498</v>
      </c>
      <c r="I52" s="55">
        <v>42715028</v>
      </c>
      <c r="J52" s="55">
        <v>47139762.621621601</v>
      </c>
      <c r="K52" s="55">
        <v>46339762.6571429</v>
      </c>
      <c r="L52" s="55">
        <v>57277927.454545498</v>
      </c>
      <c r="M52" s="55">
        <v>69768922</v>
      </c>
      <c r="N52" s="55">
        <v>54400725</v>
      </c>
      <c r="O52" s="55">
        <v>72944185</v>
      </c>
      <c r="P52" s="55">
        <v>83934430</v>
      </c>
      <c r="Q52" s="55">
        <v>103928635</v>
      </c>
      <c r="R52" s="55">
        <v>89928411</v>
      </c>
      <c r="S52" s="55">
        <v>121936249</v>
      </c>
      <c r="T52" s="55">
        <v>126640032</v>
      </c>
      <c r="U52" s="55">
        <v>111261322</v>
      </c>
      <c r="V52" s="55">
        <v>120512129</v>
      </c>
      <c r="W52" s="55">
        <v>160553578</v>
      </c>
      <c r="X52" s="55">
        <v>190485199</v>
      </c>
      <c r="Y52" s="55">
        <v>200523345</v>
      </c>
      <c r="Z52" s="55">
        <v>221687333</v>
      </c>
      <c r="AA52" s="55">
        <v>213606995</v>
      </c>
      <c r="AB52" s="55">
        <v>181740052</v>
      </c>
    </row>
    <row r="53" spans="1:28" s="49" customFormat="1" ht="12.75" customHeight="1" x14ac:dyDescent="0.2">
      <c r="A53" s="51" t="s">
        <v>35</v>
      </c>
      <c r="B53" s="55"/>
      <c r="C53" s="55"/>
      <c r="D53" s="55"/>
      <c r="E53" s="55"/>
      <c r="F53" s="55"/>
      <c r="G53" s="55">
        <v>4934172</v>
      </c>
      <c r="H53" s="55">
        <v>6145623</v>
      </c>
      <c r="I53" s="55">
        <v>9027024</v>
      </c>
      <c r="J53" s="55">
        <v>10058422</v>
      </c>
      <c r="K53" s="55">
        <v>13844963.314285699</v>
      </c>
      <c r="L53" s="55">
        <v>10300038.4545455</v>
      </c>
      <c r="M53" s="55">
        <v>10178648</v>
      </c>
      <c r="N53" s="55">
        <v>11943506</v>
      </c>
      <c r="O53" s="55">
        <v>11096170</v>
      </c>
      <c r="P53" s="55">
        <v>16279609</v>
      </c>
      <c r="Q53" s="55">
        <v>15710756</v>
      </c>
      <c r="R53" s="55">
        <v>17052293</v>
      </c>
      <c r="S53" s="55">
        <v>27610307</v>
      </c>
      <c r="T53" s="55">
        <v>30393776</v>
      </c>
      <c r="U53" s="55">
        <v>37455194</v>
      </c>
      <c r="V53" s="55">
        <v>39609262.434782602</v>
      </c>
      <c r="W53" s="55">
        <v>50214402</v>
      </c>
      <c r="X53" s="55">
        <v>32979384</v>
      </c>
      <c r="Y53" s="55">
        <v>49405964</v>
      </c>
      <c r="Z53" s="55">
        <v>62325845</v>
      </c>
      <c r="AA53" s="55">
        <v>45089373</v>
      </c>
      <c r="AB53" s="55">
        <v>47903142</v>
      </c>
    </row>
    <row r="54" spans="1:28" s="51" customFormat="1" ht="12.75" customHeight="1" x14ac:dyDescent="0.2">
      <c r="A54" s="51" t="s">
        <v>36</v>
      </c>
      <c r="B54" s="55"/>
      <c r="C54" s="55"/>
      <c r="D54" s="55"/>
      <c r="E54" s="55"/>
      <c r="F54" s="55"/>
      <c r="G54" s="55">
        <v>44252126.2444444</v>
      </c>
      <c r="H54" s="55">
        <v>51082600.473684199</v>
      </c>
      <c r="I54" s="55">
        <v>51742052.399999999</v>
      </c>
      <c r="J54" s="55">
        <v>57198184.783783801</v>
      </c>
      <c r="K54" s="55">
        <v>60184725.971428603</v>
      </c>
      <c r="L54" s="55">
        <v>67577965.909090906</v>
      </c>
      <c r="M54" s="55">
        <v>79947570</v>
      </c>
      <c r="N54" s="55">
        <v>66344231</v>
      </c>
      <c r="O54" s="55">
        <v>84040355</v>
      </c>
      <c r="P54" s="55">
        <v>100214039</v>
      </c>
      <c r="Q54" s="55">
        <v>119639391</v>
      </c>
      <c r="R54" s="55">
        <v>106980704</v>
      </c>
      <c r="S54" s="55">
        <v>149546556</v>
      </c>
      <c r="T54" s="55">
        <v>157033808</v>
      </c>
      <c r="U54" s="55">
        <v>148716516</v>
      </c>
      <c r="V54" s="55">
        <v>160121391.43478301</v>
      </c>
      <c r="W54" s="55">
        <v>210767980</v>
      </c>
      <c r="X54" s="55">
        <v>223464583</v>
      </c>
      <c r="Y54" s="55">
        <v>249929309</v>
      </c>
      <c r="Z54" s="55">
        <v>284013178</v>
      </c>
      <c r="AA54" s="55">
        <v>258696368</v>
      </c>
      <c r="AB54" s="55">
        <v>229643194</v>
      </c>
    </row>
    <row r="55" spans="1:28" s="49" customFormat="1" ht="11.25" customHeight="1" x14ac:dyDescent="0.2">
      <c r="B55" s="54"/>
      <c r="C55" s="54"/>
      <c r="D55" s="54"/>
      <c r="E55" s="54"/>
      <c r="F55" s="54"/>
      <c r="G55" s="54"/>
      <c r="H55" s="54"/>
      <c r="I55" s="54"/>
      <c r="J55" s="54"/>
      <c r="K55" s="54"/>
      <c r="L55" s="54"/>
    </row>
    <row r="56" spans="1:28" s="49" customFormat="1" ht="12.75" customHeight="1" x14ac:dyDescent="0.2">
      <c r="A56" s="49" t="s">
        <v>48</v>
      </c>
      <c r="B56" s="54"/>
      <c r="C56" s="54"/>
      <c r="D56" s="54"/>
      <c r="E56" s="54"/>
      <c r="F56" s="54"/>
      <c r="G56" s="54">
        <v>2980777.6666666698</v>
      </c>
      <c r="H56" s="54">
        <v>3740148.6578947399</v>
      </c>
      <c r="I56" s="54">
        <v>4293510</v>
      </c>
      <c r="J56" s="54">
        <v>6499191</v>
      </c>
      <c r="K56" s="54">
        <v>4083259.2285714298</v>
      </c>
      <c r="L56" s="54">
        <v>4360567.5757575799</v>
      </c>
      <c r="M56" s="54">
        <v>10717367</v>
      </c>
      <c r="N56" s="54">
        <v>-596571</v>
      </c>
      <c r="O56" s="54">
        <v>4084930</v>
      </c>
      <c r="P56" s="54">
        <v>9388274</v>
      </c>
      <c r="Q56" s="54">
        <v>3633640</v>
      </c>
      <c r="R56" s="54">
        <v>-778338</v>
      </c>
      <c r="S56" s="54">
        <v>6668567</v>
      </c>
      <c r="T56" s="54">
        <v>20980518</v>
      </c>
      <c r="U56" s="54">
        <v>20518027</v>
      </c>
      <c r="V56" s="54">
        <v>26921591</v>
      </c>
      <c r="W56" s="54">
        <v>50147714</v>
      </c>
      <c r="X56" s="54">
        <v>44221919</v>
      </c>
      <c r="Y56" s="54">
        <v>55227454</v>
      </c>
      <c r="Z56" s="54">
        <v>69651732</v>
      </c>
      <c r="AA56" s="54">
        <v>56148350</v>
      </c>
      <c r="AB56" s="54">
        <v>49078532</v>
      </c>
    </row>
    <row r="57" spans="1:28" s="51" customFormat="1" ht="12.75" customHeight="1" x14ac:dyDescent="0.2">
      <c r="A57" s="49" t="s">
        <v>37</v>
      </c>
      <c r="B57" s="54"/>
      <c r="C57" s="54"/>
      <c r="D57" s="54"/>
      <c r="E57" s="54"/>
      <c r="F57" s="54"/>
      <c r="G57" s="54">
        <v>36385486.977777801</v>
      </c>
      <c r="H57" s="54">
        <v>40734040</v>
      </c>
      <c r="I57" s="54">
        <v>39502549</v>
      </c>
      <c r="J57" s="54">
        <v>41649225</v>
      </c>
      <c r="K57" s="54">
        <v>46796483.857142903</v>
      </c>
      <c r="L57" s="54">
        <v>54742699.818181798</v>
      </c>
      <c r="M57" s="54">
        <v>57940832</v>
      </c>
      <c r="N57" s="54">
        <v>58280425</v>
      </c>
      <c r="O57" s="54">
        <v>70575079</v>
      </c>
      <c r="P57" s="54">
        <v>78142979</v>
      </c>
      <c r="Q57" s="54">
        <v>100144554</v>
      </c>
      <c r="R57" s="54">
        <v>94580417</v>
      </c>
      <c r="S57" s="54">
        <v>119156434</v>
      </c>
      <c r="T57" s="54">
        <v>112947368</v>
      </c>
      <c r="U57" s="54">
        <v>105126084</v>
      </c>
      <c r="V57" s="54">
        <v>110655676.26086999</v>
      </c>
      <c r="W57" s="54">
        <v>131046106</v>
      </c>
      <c r="X57" s="54">
        <v>160446234</v>
      </c>
      <c r="Y57" s="54">
        <v>172048348</v>
      </c>
      <c r="Z57" s="54">
        <v>177818248</v>
      </c>
      <c r="AA57" s="54">
        <v>176351717</v>
      </c>
      <c r="AB57" s="54">
        <v>153378318</v>
      </c>
    </row>
    <row r="58" spans="1:28" s="49" customFormat="1" ht="12.75" customHeight="1" x14ac:dyDescent="0.2">
      <c r="A58" s="49" t="s">
        <v>38</v>
      </c>
      <c r="B58" s="54"/>
      <c r="C58" s="54"/>
      <c r="D58" s="54"/>
      <c r="E58" s="54"/>
      <c r="F58" s="54"/>
      <c r="G58" s="54">
        <v>4885861.5999999996</v>
      </c>
      <c r="H58" s="54">
        <v>6608411</v>
      </c>
      <c r="I58" s="54">
        <v>7945993</v>
      </c>
      <c r="J58" s="54">
        <v>9049769</v>
      </c>
      <c r="K58" s="54">
        <v>9304982.8857142907</v>
      </c>
      <c r="L58" s="54">
        <v>8474698.5151515193</v>
      </c>
      <c r="M58" s="54">
        <v>11289371</v>
      </c>
      <c r="N58" s="54">
        <v>8660377</v>
      </c>
      <c r="O58" s="54">
        <v>9380346</v>
      </c>
      <c r="P58" s="54">
        <v>12682786</v>
      </c>
      <c r="Q58" s="54">
        <v>15861197</v>
      </c>
      <c r="R58" s="54">
        <v>13178625</v>
      </c>
      <c r="S58" s="54">
        <v>23721555</v>
      </c>
      <c r="T58" s="54">
        <v>23105922</v>
      </c>
      <c r="U58" s="54">
        <v>23072405</v>
      </c>
      <c r="V58" s="54">
        <v>22544124.173912998</v>
      </c>
      <c r="W58" s="54">
        <v>29574160</v>
      </c>
      <c r="X58" s="54">
        <v>18796430</v>
      </c>
      <c r="Y58" s="54">
        <v>22653507</v>
      </c>
      <c r="Z58" s="54">
        <v>36543198</v>
      </c>
      <c r="AA58" s="54">
        <v>26196301</v>
      </c>
      <c r="AB58" s="54">
        <v>27186344</v>
      </c>
    </row>
    <row r="59" spans="1:28" s="49" customFormat="1" ht="12.75" customHeight="1" x14ac:dyDescent="0.2">
      <c r="A59" s="51" t="s">
        <v>39</v>
      </c>
      <c r="B59" s="55"/>
      <c r="C59" s="55"/>
      <c r="D59" s="55"/>
      <c r="E59" s="55"/>
      <c r="F59" s="55"/>
      <c r="G59" s="55">
        <f t="shared" ref="G59:M59" si="28">SUM(G56:G58)</f>
        <v>44252126.244444475</v>
      </c>
      <c r="H59" s="55">
        <f t="shared" si="28"/>
        <v>51082599.657894738</v>
      </c>
      <c r="I59" s="55">
        <f t="shared" si="28"/>
        <v>51742052</v>
      </c>
      <c r="J59" s="55">
        <f t="shared" si="28"/>
        <v>57198185</v>
      </c>
      <c r="K59" s="55">
        <f t="shared" si="28"/>
        <v>60184725.971428625</v>
      </c>
      <c r="L59" s="55">
        <f t="shared" si="28"/>
        <v>67577965.909090891</v>
      </c>
      <c r="M59" s="55">
        <f t="shared" si="28"/>
        <v>79947570</v>
      </c>
      <c r="N59" s="55">
        <f t="shared" ref="N59:P59" si="29">SUM(N56:N58)</f>
        <v>66344231</v>
      </c>
      <c r="O59" s="55">
        <f t="shared" si="29"/>
        <v>84040355</v>
      </c>
      <c r="P59" s="55">
        <f t="shared" si="29"/>
        <v>100214039</v>
      </c>
      <c r="Q59" s="55">
        <f t="shared" ref="Q59:R59" si="30">SUM(Q56:Q58)</f>
        <v>119639391</v>
      </c>
      <c r="R59" s="55">
        <f t="shared" si="30"/>
        <v>106980704</v>
      </c>
      <c r="S59" s="55">
        <f t="shared" ref="S59:T59" si="31">SUM(S56:S58)</f>
        <v>149546556</v>
      </c>
      <c r="T59" s="55">
        <f t="shared" si="31"/>
        <v>157033808</v>
      </c>
      <c r="U59" s="55">
        <f t="shared" ref="U59:V59" si="32">SUM(U56:U58)</f>
        <v>148716516</v>
      </c>
      <c r="V59" s="55">
        <f t="shared" si="32"/>
        <v>160121391.43478298</v>
      </c>
      <c r="W59" s="55">
        <f t="shared" ref="W59:X59" si="33">SUM(W56:W58)</f>
        <v>210767980</v>
      </c>
      <c r="X59" s="55">
        <f t="shared" si="33"/>
        <v>223464583</v>
      </c>
      <c r="Y59" s="55">
        <f t="shared" ref="Y59:AB59" si="34">SUM(Y56:Y58)</f>
        <v>249929309</v>
      </c>
      <c r="Z59" s="55">
        <f t="shared" si="34"/>
        <v>284013178</v>
      </c>
      <c r="AA59" s="55">
        <f t="shared" si="34"/>
        <v>258696368</v>
      </c>
      <c r="AB59" s="55">
        <f t="shared" si="34"/>
        <v>229643194</v>
      </c>
    </row>
    <row r="60" spans="1:28" s="49" customFormat="1" ht="11.25" customHeight="1" x14ac:dyDescent="0.2">
      <c r="A60" s="51"/>
      <c r="B60" s="58"/>
      <c r="C60" s="58"/>
      <c r="D60" s="58"/>
      <c r="E60" s="58"/>
      <c r="F60" s="58"/>
      <c r="G60" s="58"/>
      <c r="H60" s="58"/>
      <c r="I60" s="58"/>
      <c r="J60" s="58"/>
      <c r="K60" s="58"/>
      <c r="L60" s="58"/>
      <c r="M60" s="58"/>
      <c r="N60" s="58"/>
    </row>
    <row r="61" spans="1:28" s="49" customFormat="1" ht="11.25" customHeight="1" x14ac:dyDescent="0.2">
      <c r="A61" s="51"/>
      <c r="B61" s="58"/>
      <c r="C61" s="58"/>
      <c r="D61" s="58"/>
      <c r="E61" s="58"/>
      <c r="F61" s="58"/>
      <c r="G61" s="58"/>
      <c r="H61" s="58"/>
      <c r="I61" s="58"/>
      <c r="J61" s="58"/>
      <c r="K61" s="58"/>
      <c r="L61" s="58"/>
      <c r="M61" s="58"/>
      <c r="N61" s="58"/>
    </row>
    <row r="62" spans="1:28" s="49" customFormat="1" ht="15" customHeight="1" x14ac:dyDescent="0.2">
      <c r="A62" s="9" t="s">
        <v>90</v>
      </c>
      <c r="B62" s="54"/>
      <c r="C62" s="54"/>
      <c r="D62" s="54"/>
      <c r="E62" s="54"/>
      <c r="F62" s="54"/>
      <c r="G62" s="54"/>
      <c r="H62" s="54"/>
      <c r="I62" s="54"/>
      <c r="J62" s="54"/>
      <c r="K62" s="54"/>
      <c r="L62" s="54"/>
    </row>
    <row r="63" spans="1:28" s="49" customFormat="1" ht="12.75" customHeight="1" x14ac:dyDescent="0.2">
      <c r="A63" s="49" t="s">
        <v>42</v>
      </c>
      <c r="B63" s="59"/>
      <c r="C63" s="59"/>
      <c r="D63" s="59"/>
      <c r="E63" s="59"/>
      <c r="F63" s="59"/>
      <c r="G63" s="60">
        <f t="shared" ref="G63:M63" si="35">(G45+G42)*100/G59</f>
        <v>-0.34006170122100737</v>
      </c>
      <c r="H63" s="60">
        <f t="shared" si="35"/>
        <v>1.3717061437503657</v>
      </c>
      <c r="I63" s="60">
        <f t="shared" si="35"/>
        <v>3.1998429992135464</v>
      </c>
      <c r="J63" s="60">
        <f t="shared" si="35"/>
        <v>8.0597856052269243</v>
      </c>
      <c r="K63" s="60">
        <f t="shared" si="35"/>
        <v>7.1206229809966608</v>
      </c>
      <c r="L63" s="60">
        <f t="shared" si="35"/>
        <v>5.126288260871263</v>
      </c>
      <c r="M63" s="60">
        <f t="shared" si="35"/>
        <v>4.9906170135039396</v>
      </c>
      <c r="N63" s="60">
        <f t="shared" ref="N63:O63" si="36">(N45+N42)*100/N59</f>
        <v>3.7115133199573962</v>
      </c>
      <c r="O63" s="60">
        <f t="shared" si="36"/>
        <v>3.1044474152583255</v>
      </c>
      <c r="P63" s="60">
        <f t="shared" ref="P63:Q63" si="37">(P45+P42)*100/P59</f>
        <v>3.4628986270528013</v>
      </c>
      <c r="Q63" s="60">
        <f t="shared" si="37"/>
        <v>3.9596326040587555</v>
      </c>
      <c r="R63" s="60">
        <f t="shared" ref="R63:S63" si="38">(R45+R42)*100/R59</f>
        <v>5.680892829848263</v>
      </c>
      <c r="S63" s="60">
        <f t="shared" si="38"/>
        <v>8.4405152794631686</v>
      </c>
      <c r="T63" s="60">
        <f t="shared" ref="T63:U63" si="39">(T45+T42)*100/T59</f>
        <v>8.580351355731155</v>
      </c>
      <c r="U63" s="60">
        <f t="shared" si="39"/>
        <v>10.491579529741005</v>
      </c>
      <c r="V63" s="60">
        <f t="shared" ref="V63:W63" si="40">(V45+V42)*100/V59</f>
        <v>7.835521494695679</v>
      </c>
      <c r="W63" s="60">
        <f t="shared" si="40"/>
        <v>8.9090751875706484</v>
      </c>
      <c r="X63" s="60">
        <f t="shared" ref="X63:Z63" si="41">(X45+X42)*100/X59</f>
        <v>1.6810151725271691</v>
      </c>
      <c r="Y63" s="60">
        <f t="shared" si="41"/>
        <v>4.093096656573489</v>
      </c>
      <c r="Z63" s="60">
        <f t="shared" si="41"/>
        <v>5.4280189236920053</v>
      </c>
      <c r="AA63" s="60">
        <f t="shared" ref="AA63:AB63" si="42">(AA45+AA42)*100/AA59</f>
        <v>2.9588461755709821</v>
      </c>
      <c r="AB63" s="60">
        <f t="shared" si="42"/>
        <v>1.6315249473494149</v>
      </c>
    </row>
    <row r="64" spans="1:28" s="49" customFormat="1" ht="12.75" customHeight="1" x14ac:dyDescent="0.2">
      <c r="A64" s="49" t="s">
        <v>52</v>
      </c>
      <c r="B64" s="60">
        <f t="shared" ref="B64:M64" si="43">(B38/B14)*100</f>
        <v>8.6593023480587767</v>
      </c>
      <c r="C64" s="60">
        <f t="shared" si="43"/>
        <v>6.8212659130227378</v>
      </c>
      <c r="D64" s="60">
        <f t="shared" si="43"/>
        <v>1.4761019423661643</v>
      </c>
      <c r="E64" s="60">
        <f t="shared" si="43"/>
        <v>3.7212160487374248</v>
      </c>
      <c r="F64" s="60">
        <f t="shared" si="43"/>
        <v>-2.5497503103830828</v>
      </c>
      <c r="G64" s="60">
        <f t="shared" si="43"/>
        <v>-1.9366595546614196</v>
      </c>
      <c r="H64" s="60">
        <f t="shared" si="43"/>
        <v>2.541287508627236</v>
      </c>
      <c r="I64" s="60">
        <f t="shared" si="43"/>
        <v>5.5596890918214141</v>
      </c>
      <c r="J64" s="60">
        <f t="shared" si="43"/>
        <v>14.034616908963581</v>
      </c>
      <c r="K64" s="60">
        <f t="shared" si="43"/>
        <v>13.216070884104166</v>
      </c>
      <c r="L64" s="60">
        <f t="shared" si="43"/>
        <v>8.7054272199374836</v>
      </c>
      <c r="M64" s="60">
        <f t="shared" si="43"/>
        <v>4.4965583306168702</v>
      </c>
      <c r="N64" s="60">
        <f t="shared" ref="N64:O64" si="44">(N38/N14)*100</f>
        <v>7.0077787678341243</v>
      </c>
      <c r="O64" s="60">
        <f t="shared" si="44"/>
        <v>7.1972364090644847</v>
      </c>
      <c r="P64" s="60">
        <f t="shared" ref="P64:Q64" si="45">(P38/P14)*100</f>
        <v>4.9290710286239392</v>
      </c>
      <c r="Q64" s="60">
        <f t="shared" si="45"/>
        <v>6.9838593129882955</v>
      </c>
      <c r="R64" s="60">
        <f t="shared" ref="R64:S64" si="46">(R38/R14)*100</f>
        <v>10.326570942120471</v>
      </c>
      <c r="S64" s="60">
        <f t="shared" si="46"/>
        <v>15.732029311314347</v>
      </c>
      <c r="T64" s="60">
        <f t="shared" ref="T64:U64" si="47">(T38/T14)*100</f>
        <v>12.702468185302848</v>
      </c>
      <c r="U64" s="60">
        <f t="shared" si="47"/>
        <v>12.273129958408497</v>
      </c>
      <c r="V64" s="60">
        <f t="shared" ref="V64:W64" si="48">(V38/V14)*100</f>
        <v>10.963399125559821</v>
      </c>
      <c r="W64" s="60">
        <f t="shared" si="48"/>
        <v>19.719061784709453</v>
      </c>
      <c r="X64" s="60">
        <f t="shared" ref="X64:Z64" si="49">(X38/X14)*100</f>
        <v>5.2741871502781423</v>
      </c>
      <c r="Y64" s="60">
        <f t="shared" si="49"/>
        <v>8.834619114650172</v>
      </c>
      <c r="Z64" s="60">
        <f t="shared" si="49"/>
        <v>10.603980788157745</v>
      </c>
      <c r="AA64" s="60">
        <f t="shared" ref="AA64:AB64" si="50">(AA38/AA14)*100</f>
        <v>5.6363812533781568</v>
      </c>
      <c r="AB64" s="60">
        <f t="shared" si="50"/>
        <v>1.5046059703726855</v>
      </c>
    </row>
    <row r="65" spans="1:28" s="49" customFormat="1" ht="12.75" customHeight="1" x14ac:dyDescent="0.2">
      <c r="A65" s="21" t="s">
        <v>91</v>
      </c>
      <c r="B65" s="60"/>
      <c r="C65" s="60"/>
      <c r="D65" s="60"/>
      <c r="E65" s="60"/>
      <c r="F65" s="60"/>
      <c r="G65" s="60">
        <f>IF(G56&gt;0,(G45/G56)*100," ")</f>
        <v>-94.687724109580458</v>
      </c>
      <c r="H65" s="60">
        <f t="shared" ref="H65:N65" si="51">IF(H56&gt;0,(H45/H56)*100," ")</f>
        <v>-34.433947949817018</v>
      </c>
      <c r="I65" s="60">
        <f t="shared" si="51"/>
        <v>-1.7368207231045734</v>
      </c>
      <c r="J65" s="60">
        <f t="shared" si="51"/>
        <v>40.602146960768906</v>
      </c>
      <c r="K65" s="60">
        <f t="shared" si="51"/>
        <v>38.988811129887388</v>
      </c>
      <c r="L65" s="60">
        <f t="shared" si="51"/>
        <v>-103.20822150410969</v>
      </c>
      <c r="M65" s="60">
        <f t="shared" si="51"/>
        <v>8.3284264717534775</v>
      </c>
      <c r="N65" s="60" t="str">
        <f t="shared" si="51"/>
        <v xml:space="preserve"> </v>
      </c>
      <c r="O65" s="60">
        <f t="shared" ref="O65:P65" si="52">IF(O56&gt;0,(O45/O56)*100," ")</f>
        <v>-34.427722664245877</v>
      </c>
      <c r="P65" s="60">
        <f t="shared" si="52"/>
        <v>-4.6162736553581745</v>
      </c>
      <c r="Q65" s="60">
        <f t="shared" ref="Q65:R65" si="53">IF(Q56&gt;0,(Q45/Q56)*100," ")</f>
        <v>-49.75379142310917</v>
      </c>
      <c r="R65" s="60" t="str">
        <f t="shared" si="53"/>
        <v xml:space="preserve"> </v>
      </c>
      <c r="S65" s="60">
        <f t="shared" ref="S65:T65" si="54">IF(S56&gt;0,(S45/S56)*100," ")</f>
        <v>51.08631148327585</v>
      </c>
      <c r="T65" s="60">
        <f t="shared" si="54"/>
        <v>38.55433156456985</v>
      </c>
      <c r="U65" s="60">
        <f t="shared" ref="U65:V65" si="55">IF(U56&gt;0,(U45/U56)*100," ")</f>
        <v>55.69112249438021</v>
      </c>
      <c r="V65" s="60">
        <f t="shared" si="55"/>
        <v>30.960124162052555</v>
      </c>
      <c r="W65" s="60">
        <f t="shared" ref="W65:X65" si="56">IF(W56&gt;0,(W45/W56)*100," ")</f>
        <v>26.397771211512982</v>
      </c>
      <c r="X65" s="60">
        <f t="shared" si="56"/>
        <v>-2.6737248886585649</v>
      </c>
      <c r="Y65" s="60">
        <f t="shared" ref="Y65:Z65" si="57">IF(Y56&gt;0,(Y45/Y56)*100," ")</f>
        <v>10.474254689481475</v>
      </c>
      <c r="Z65" s="60">
        <f t="shared" si="57"/>
        <v>13.169717082726759</v>
      </c>
      <c r="AA65" s="60">
        <f t="shared" ref="AA65:AB65" si="58">IF(AA56&gt;0,(AA45/AA56)*100," ")</f>
        <v>-3.3366010026847914</v>
      </c>
      <c r="AB65" s="60">
        <f t="shared" si="58"/>
        <v>-11.200004922722597</v>
      </c>
    </row>
    <row r="66" spans="1:28" s="49" customFormat="1" ht="12.75" customHeight="1" x14ac:dyDescent="0.2">
      <c r="A66" s="21" t="s">
        <v>92</v>
      </c>
      <c r="B66" s="60"/>
      <c r="C66" s="60"/>
      <c r="D66" s="60"/>
      <c r="E66" s="60"/>
      <c r="F66" s="60"/>
      <c r="G66" s="60">
        <f>(G53/G58)*100</f>
        <v>100.98877954299812</v>
      </c>
      <c r="H66" s="60">
        <f t="shared" ref="H66:M66" si="59">(H53/H58)*100</f>
        <v>92.99698520567199</v>
      </c>
      <c r="I66" s="60">
        <f t="shared" si="59"/>
        <v>113.60473134068958</v>
      </c>
      <c r="J66" s="60">
        <f t="shared" si="59"/>
        <v>111.14562150702409</v>
      </c>
      <c r="K66" s="60">
        <f t="shared" si="59"/>
        <v>148.79085200190457</v>
      </c>
      <c r="L66" s="60">
        <f t="shared" si="59"/>
        <v>121.53870059366172</v>
      </c>
      <c r="M66" s="60">
        <f t="shared" si="59"/>
        <v>90.161338483782671</v>
      </c>
      <c r="N66" s="60">
        <f t="shared" ref="N66:O66" si="60">(N53/N58)*100</f>
        <v>137.90976997883578</v>
      </c>
      <c r="O66" s="60">
        <f t="shared" si="60"/>
        <v>118.29169201221362</v>
      </c>
      <c r="P66" s="60">
        <f t="shared" ref="P66:Q66" si="61">(P53/P58)*100</f>
        <v>128.35988086529252</v>
      </c>
      <c r="Q66" s="60">
        <f t="shared" si="61"/>
        <v>99.051515468851434</v>
      </c>
      <c r="R66" s="60">
        <f t="shared" ref="R66:S66" si="62">(R53/R58)*100</f>
        <v>129.39356723482155</v>
      </c>
      <c r="S66" s="60">
        <f t="shared" si="62"/>
        <v>116.39332666007772</v>
      </c>
      <c r="T66" s="60">
        <f t="shared" ref="T66:U66" si="63">(T53/T58)*100</f>
        <v>131.54106553289674</v>
      </c>
      <c r="U66" s="60">
        <f t="shared" si="63"/>
        <v>162.33762366775375</v>
      </c>
      <c r="V66" s="60">
        <f t="shared" ref="V66:W66" si="64">(V53/V58)*100</f>
        <v>175.6966122490426</v>
      </c>
      <c r="W66" s="60">
        <f t="shared" si="64"/>
        <v>169.79147336729091</v>
      </c>
      <c r="X66" s="60">
        <f t="shared" ref="X66:Z66" si="65">(X53/X58)*100</f>
        <v>175.4555732125728</v>
      </c>
      <c r="Y66" s="60">
        <f t="shared" si="65"/>
        <v>218.09410790126225</v>
      </c>
      <c r="Z66" s="60">
        <f t="shared" si="65"/>
        <v>170.55388803136495</v>
      </c>
      <c r="AA66" s="60">
        <f t="shared" ref="AA66:AB66" si="66">(AA53/AA58)*100</f>
        <v>172.12114412641694</v>
      </c>
      <c r="AB66" s="60">
        <f t="shared" si="66"/>
        <v>176.20295689630058</v>
      </c>
    </row>
    <row r="67" spans="1:28" s="49" customFormat="1" ht="12.75" customHeight="1" x14ac:dyDescent="0.2">
      <c r="A67" s="21" t="s">
        <v>93</v>
      </c>
      <c r="B67" s="60"/>
      <c r="C67" s="60"/>
      <c r="D67" s="60"/>
      <c r="E67" s="60"/>
      <c r="F67" s="60"/>
      <c r="G67" s="60">
        <f>(G56/G59)*100</f>
        <v>6.7358970509148905</v>
      </c>
      <c r="H67" s="60">
        <f t="shared" ref="H67:M67" si="67">(H56/H59)*100</f>
        <v>7.3217664781019138</v>
      </c>
      <c r="I67" s="60">
        <f t="shared" si="67"/>
        <v>8.2979121121829493</v>
      </c>
      <c r="J67" s="60">
        <f t="shared" si="67"/>
        <v>11.36258257145747</v>
      </c>
      <c r="K67" s="60">
        <f t="shared" si="67"/>
        <v>6.7845440228636535</v>
      </c>
      <c r="L67" s="60">
        <f t="shared" si="67"/>
        <v>6.4526469790813525</v>
      </c>
      <c r="M67" s="60">
        <f t="shared" si="67"/>
        <v>13.405494375876589</v>
      </c>
      <c r="N67" s="60">
        <f t="shared" ref="N67:O67" si="68">(N56/N59)*100</f>
        <v>-0.89920553906186662</v>
      </c>
      <c r="O67" s="60">
        <f t="shared" si="68"/>
        <v>4.860676754637697</v>
      </c>
      <c r="P67" s="60">
        <f t="shared" ref="P67:Q67" si="69">(P56/P59)*100</f>
        <v>9.3682223505630784</v>
      </c>
      <c r="Q67" s="60">
        <f t="shared" si="69"/>
        <v>3.0371602276043013</v>
      </c>
      <c r="R67" s="60">
        <f t="shared" ref="R67:S67" si="70">(R56/R59)*100</f>
        <v>-0.727549895353091</v>
      </c>
      <c r="S67" s="60">
        <f t="shared" si="70"/>
        <v>4.459191290236066</v>
      </c>
      <c r="T67" s="60">
        <f t="shared" ref="T67:U67" si="71">(T56/T59)*100</f>
        <v>13.360510241208695</v>
      </c>
      <c r="U67" s="60">
        <f t="shared" si="71"/>
        <v>13.796737276981395</v>
      </c>
      <c r="V67" s="60">
        <f t="shared" ref="V67:W67" si="72">(V56/V59)*100</f>
        <v>16.813238230549036</v>
      </c>
      <c r="W67" s="60">
        <f t="shared" si="72"/>
        <v>23.792852215977021</v>
      </c>
      <c r="X67" s="60">
        <f t="shared" ref="X67:Z67" si="73">(X56/X59)*100</f>
        <v>19.789229418963451</v>
      </c>
      <c r="Y67" s="60">
        <f t="shared" si="73"/>
        <v>22.09722990111576</v>
      </c>
      <c r="Z67" s="60">
        <f t="shared" si="73"/>
        <v>24.524119792779477</v>
      </c>
      <c r="AA67" s="60">
        <f t="shared" ref="AA67:AB67" si="74">(AA56/AA59)*100</f>
        <v>21.704344144483699</v>
      </c>
      <c r="AB67" s="60">
        <f t="shared" si="74"/>
        <v>21.371646659817838</v>
      </c>
    </row>
    <row r="68" spans="1:28" s="49" customFormat="1" ht="12.75" customHeight="1" x14ac:dyDescent="0.2">
      <c r="A68" s="21" t="s">
        <v>99</v>
      </c>
      <c r="B68" s="60"/>
      <c r="C68" s="60"/>
      <c r="D68" s="60"/>
      <c r="E68" s="60"/>
      <c r="F68" s="60"/>
      <c r="G68" s="60">
        <f>(G57/G59)*100</f>
        <v>82.223138334162485</v>
      </c>
      <c r="H68" s="60">
        <f t="shared" ref="H68:M68" si="75">(H57/H59)*100</f>
        <v>79.74151721486362</v>
      </c>
      <c r="I68" s="60">
        <f t="shared" si="75"/>
        <v>76.345153454679377</v>
      </c>
      <c r="J68" s="60">
        <f t="shared" si="75"/>
        <v>72.815640915878703</v>
      </c>
      <c r="K68" s="60">
        <f t="shared" si="75"/>
        <v>77.754751063182553</v>
      </c>
      <c r="L68" s="60">
        <f t="shared" si="75"/>
        <v>81.006729163503223</v>
      </c>
      <c r="M68" s="60">
        <f t="shared" si="75"/>
        <v>72.473537344537178</v>
      </c>
      <c r="N68" s="60">
        <f t="shared" ref="N68:O68" si="76">(N57/N59)*100</f>
        <v>87.845505361272487</v>
      </c>
      <c r="O68" s="60">
        <f t="shared" si="76"/>
        <v>83.977606948471362</v>
      </c>
      <c r="P68" s="60">
        <f t="shared" ref="P68:Q68" si="77">(P57/P59)*100</f>
        <v>77.976079778602681</v>
      </c>
      <c r="Q68" s="60">
        <f t="shared" si="77"/>
        <v>83.705335812015292</v>
      </c>
      <c r="R68" s="60">
        <f t="shared" ref="R68:S68" si="78">(R57/R59)*100</f>
        <v>88.408856423304144</v>
      </c>
      <c r="S68" s="60">
        <f t="shared" si="78"/>
        <v>79.6784875473829</v>
      </c>
      <c r="T68" s="60">
        <f t="shared" ref="T68:U68" si="79">(T57/T59)*100</f>
        <v>71.92551046077925</v>
      </c>
      <c r="U68" s="60">
        <f t="shared" si="79"/>
        <v>70.688909898884404</v>
      </c>
      <c r="V68" s="60">
        <f t="shared" ref="V68:W68" si="80">(V57/V59)*100</f>
        <v>69.107366148476018</v>
      </c>
      <c r="W68" s="60">
        <f t="shared" si="80"/>
        <v>62.175528749670605</v>
      </c>
      <c r="X68" s="60">
        <f t="shared" ref="X68:Z68" si="81">(X57/X59)*100</f>
        <v>71.799401876582834</v>
      </c>
      <c r="Y68" s="60">
        <f t="shared" si="81"/>
        <v>68.838804335669167</v>
      </c>
      <c r="Z68" s="60">
        <f t="shared" si="81"/>
        <v>62.609154002001979</v>
      </c>
      <c r="AA68" s="60">
        <f t="shared" ref="AA68:AB68" si="82">(AA57/AA59)*100</f>
        <v>68.169382648619177</v>
      </c>
      <c r="AB68" s="60">
        <f t="shared" si="82"/>
        <v>66.789838326321131</v>
      </c>
    </row>
    <row r="69" spans="1:28" s="49" customFormat="1" ht="12.75" customHeight="1" x14ac:dyDescent="0.2">
      <c r="A69" s="21" t="s">
        <v>100</v>
      </c>
      <c r="B69" s="60"/>
      <c r="C69" s="60"/>
      <c r="D69" s="60"/>
      <c r="E69" s="60"/>
      <c r="F69" s="60"/>
      <c r="G69" s="60">
        <f>(G58/G59)*100</f>
        <v>11.040964614922617</v>
      </c>
      <c r="H69" s="60">
        <f t="shared" ref="H69:M69" si="83">(H58/H59)*100</f>
        <v>12.936716307034466</v>
      </c>
      <c r="I69" s="60">
        <f t="shared" si="83"/>
        <v>15.356934433137672</v>
      </c>
      <c r="J69" s="60">
        <f t="shared" si="83"/>
        <v>15.821776512663821</v>
      </c>
      <c r="K69" s="60">
        <f t="shared" si="83"/>
        <v>15.460704913953794</v>
      </c>
      <c r="L69" s="60">
        <f t="shared" si="83"/>
        <v>12.540623857415431</v>
      </c>
      <c r="M69" s="60">
        <f t="shared" si="83"/>
        <v>14.120968279586235</v>
      </c>
      <c r="N69" s="60">
        <f t="shared" ref="N69:O69" si="84">(N58/N59)*100</f>
        <v>13.053700177789384</v>
      </c>
      <c r="O69" s="60">
        <f t="shared" si="84"/>
        <v>11.16171629689094</v>
      </c>
      <c r="P69" s="60">
        <f t="shared" ref="P69:Q69" si="85">(P58/P59)*100</f>
        <v>12.655697870834246</v>
      </c>
      <c r="Q69" s="60">
        <f t="shared" si="85"/>
        <v>13.257503960380406</v>
      </c>
      <c r="R69" s="60">
        <f t="shared" ref="R69:S69" si="86">(R58/R59)*100</f>
        <v>12.31869347204894</v>
      </c>
      <c r="S69" s="60">
        <f t="shared" si="86"/>
        <v>15.862321162381033</v>
      </c>
      <c r="T69" s="60">
        <f t="shared" ref="T69:U69" si="87">(T58/T59)*100</f>
        <v>14.713979298012056</v>
      </c>
      <c r="U69" s="60">
        <f t="shared" si="87"/>
        <v>15.514352824134207</v>
      </c>
      <c r="V69" s="60">
        <f t="shared" ref="V69:W69" si="88">(V58/V59)*100</f>
        <v>14.079395620974951</v>
      </c>
      <c r="W69" s="60">
        <f t="shared" si="88"/>
        <v>14.031619034352371</v>
      </c>
      <c r="X69" s="60">
        <f t="shared" ref="X69:Z69" si="89">(X58/X59)*100</f>
        <v>8.4113687044537162</v>
      </c>
      <c r="Y69" s="60">
        <f t="shared" si="89"/>
        <v>9.0639657632150694</v>
      </c>
      <c r="Z69" s="60">
        <f t="shared" si="89"/>
        <v>12.866726205218548</v>
      </c>
      <c r="AA69" s="60">
        <f t="shared" ref="AA69:AB69" si="90">(AA58/AA59)*100</f>
        <v>10.12627320689713</v>
      </c>
      <c r="AB69" s="60">
        <f t="shared" si="90"/>
        <v>11.838515013861024</v>
      </c>
    </row>
    <row r="70" spans="1:28" s="49" customFormat="1" ht="12.75" customHeight="1" x14ac:dyDescent="0.2">
      <c r="A70" s="21" t="s">
        <v>94</v>
      </c>
      <c r="B70" s="60"/>
      <c r="C70" s="60"/>
      <c r="D70" s="60"/>
      <c r="E70" s="60"/>
      <c r="F70" s="60"/>
      <c r="G70" s="60">
        <f>(G52/(G56+G57))*100</f>
        <v>99.877279074149357</v>
      </c>
      <c r="H70" s="60">
        <f t="shared" ref="H70:M70" si="91">(H52/(H56+H57))*100</f>
        <v>101.04057807879225</v>
      </c>
      <c r="I70" s="60">
        <f t="shared" si="91"/>
        <v>97.531670600772543</v>
      </c>
      <c r="J70" s="60">
        <f t="shared" si="91"/>
        <v>97.905116175829349</v>
      </c>
      <c r="K70" s="60">
        <f t="shared" si="91"/>
        <v>91.077037435265396</v>
      </c>
      <c r="L70" s="60">
        <f t="shared" si="91"/>
        <v>96.911609087146587</v>
      </c>
      <c r="M70" s="60">
        <f t="shared" si="91"/>
        <v>101.61775726159085</v>
      </c>
      <c r="N70" s="60">
        <f t="shared" ref="N70:O70" si="92">(N52/(N56+N57))*100</f>
        <v>94.308409074053884</v>
      </c>
      <c r="O70" s="60">
        <f t="shared" si="92"/>
        <v>97.701816510630209</v>
      </c>
      <c r="P70" s="60">
        <f t="shared" ref="P70:Q70" si="93">(P52/(P56+P57))*100</f>
        <v>95.890812850582634</v>
      </c>
      <c r="Q70" s="60">
        <f t="shared" si="93"/>
        <v>100.14496397961985</v>
      </c>
      <c r="R70" s="60">
        <f t="shared" ref="R70:S70" si="94">(R52/(R56+R57))*100</f>
        <v>95.870381508281923</v>
      </c>
      <c r="S70" s="60">
        <f t="shared" si="94"/>
        <v>96.909396408429188</v>
      </c>
      <c r="T70" s="60">
        <f t="shared" ref="T70:U70" si="95">(T52/(T56+T57))*100</f>
        <v>94.558374497152897</v>
      </c>
      <c r="U70" s="60">
        <f t="shared" si="95"/>
        <v>88.552755170514914</v>
      </c>
      <c r="V70" s="60">
        <f t="shared" ref="V70:W70" si="96">(V52/(V56+V57))*100</f>
        <v>87.595960727645817</v>
      </c>
      <c r="W70" s="60">
        <f t="shared" si="96"/>
        <v>88.60874945955662</v>
      </c>
      <c r="X70" s="60">
        <f t="shared" ref="X70:Z70" si="97">(X52/(X56+X57))*100</f>
        <v>93.070268240511268</v>
      </c>
      <c r="Y70" s="60">
        <f t="shared" si="97"/>
        <v>88.229078166447309</v>
      </c>
      <c r="Z70" s="60">
        <f t="shared" si="97"/>
        <v>89.581505199135663</v>
      </c>
      <c r="AA70" s="60">
        <f t="shared" ref="AA70:AB70" si="98">(AA52/(AA56+AA57))*100</f>
        <v>91.873949868582187</v>
      </c>
      <c r="AB70" s="60">
        <f t="shared" si="98"/>
        <v>89.767302020158866</v>
      </c>
    </row>
    <row r="71" spans="1:28" s="49" customFormat="1" ht="12" x14ac:dyDescent="0.2">
      <c r="G71" s="49" t="s">
        <v>76</v>
      </c>
    </row>
    <row r="72" spans="1:28" s="51" customFormat="1" ht="12.75" customHeight="1" x14ac:dyDescent="0.2">
      <c r="A72" s="51" t="s">
        <v>40</v>
      </c>
      <c r="B72" s="51">
        <v>309</v>
      </c>
      <c r="C72" s="51">
        <v>313</v>
      </c>
      <c r="D72" s="51">
        <v>327</v>
      </c>
      <c r="E72" s="51">
        <v>324</v>
      </c>
      <c r="F72" s="51">
        <v>315</v>
      </c>
      <c r="G72" s="51">
        <v>328</v>
      </c>
      <c r="H72" s="51">
        <v>329</v>
      </c>
      <c r="I72" s="51">
        <v>330</v>
      </c>
      <c r="J72" s="51">
        <v>328</v>
      </c>
      <c r="K72" s="53">
        <v>328.82857142857102</v>
      </c>
      <c r="L72" s="53">
        <v>333.06060606060601</v>
      </c>
      <c r="M72" s="53">
        <v>341</v>
      </c>
      <c r="N72" s="53">
        <v>330</v>
      </c>
      <c r="O72" s="53">
        <v>332</v>
      </c>
      <c r="P72" s="53">
        <v>315</v>
      </c>
      <c r="Q72" s="53">
        <v>334</v>
      </c>
      <c r="R72" s="53">
        <v>322</v>
      </c>
      <c r="S72" s="53">
        <v>344</v>
      </c>
      <c r="T72" s="51">
        <v>331</v>
      </c>
      <c r="U72" s="51">
        <v>352</v>
      </c>
      <c r="V72" s="61">
        <v>335.04347826087002</v>
      </c>
      <c r="W72" s="61">
        <v>338</v>
      </c>
      <c r="X72" s="61">
        <v>332</v>
      </c>
      <c r="Y72" s="61">
        <v>349</v>
      </c>
      <c r="Z72" s="61">
        <v>348</v>
      </c>
      <c r="AA72" s="61">
        <v>344</v>
      </c>
      <c r="AB72" s="61">
        <v>290</v>
      </c>
    </row>
    <row r="73" spans="1:28" s="49" customFormat="1" ht="12" x14ac:dyDescent="0.2">
      <c r="B73" s="60"/>
      <c r="C73" s="60"/>
      <c r="D73" s="60"/>
      <c r="E73" s="60"/>
      <c r="F73" s="60"/>
      <c r="G73" s="60"/>
      <c r="H73" s="60"/>
    </row>
    <row r="74" spans="1:28" s="51" customFormat="1" ht="12.75" customHeight="1" x14ac:dyDescent="0.2">
      <c r="A74" s="51" t="s">
        <v>8</v>
      </c>
      <c r="B74" s="52">
        <v>53</v>
      </c>
      <c r="C74" s="52">
        <v>52</v>
      </c>
      <c r="D74" s="52">
        <v>42</v>
      </c>
      <c r="E74" s="52">
        <v>44</v>
      </c>
      <c r="F74" s="52">
        <v>42</v>
      </c>
      <c r="G74" s="52">
        <v>36</v>
      </c>
      <c r="H74" s="52">
        <v>32</v>
      </c>
      <c r="I74" s="51">
        <v>30</v>
      </c>
      <c r="J74" s="51">
        <v>31</v>
      </c>
      <c r="K74" s="53">
        <v>24</v>
      </c>
      <c r="L74" s="53">
        <v>29</v>
      </c>
      <c r="M74" s="53">
        <v>19</v>
      </c>
      <c r="N74" s="53">
        <v>16</v>
      </c>
      <c r="O74" s="53">
        <v>13</v>
      </c>
      <c r="P74" s="53">
        <v>15</v>
      </c>
      <c r="Q74" s="53">
        <v>17</v>
      </c>
      <c r="R74" s="53">
        <v>17</v>
      </c>
      <c r="S74" s="53">
        <v>14</v>
      </c>
      <c r="T74" s="51">
        <v>14</v>
      </c>
      <c r="U74" s="51">
        <v>13</v>
      </c>
      <c r="V74" s="51">
        <v>15</v>
      </c>
      <c r="W74" s="51">
        <v>14</v>
      </c>
      <c r="X74" s="51">
        <v>13</v>
      </c>
      <c r="Y74" s="51">
        <v>13</v>
      </c>
      <c r="Z74" s="51">
        <v>12</v>
      </c>
      <c r="AA74" s="51">
        <v>13</v>
      </c>
      <c r="AB74" s="51">
        <v>14</v>
      </c>
    </row>
    <row r="75" spans="1:28" s="51" customFormat="1" ht="12.75" customHeight="1" x14ac:dyDescent="0.2">
      <c r="A75" s="51" t="s">
        <v>49</v>
      </c>
      <c r="B75" s="52">
        <v>69</v>
      </c>
      <c r="C75" s="52">
        <v>65</v>
      </c>
      <c r="D75" s="52">
        <v>57</v>
      </c>
      <c r="E75" s="52">
        <v>57</v>
      </c>
      <c r="F75" s="52">
        <v>49</v>
      </c>
      <c r="G75" s="52">
        <v>45</v>
      </c>
      <c r="H75" s="52">
        <v>38</v>
      </c>
      <c r="I75" s="51">
        <v>35</v>
      </c>
      <c r="J75" s="51">
        <v>37</v>
      </c>
      <c r="K75" s="53">
        <v>35</v>
      </c>
      <c r="L75" s="53">
        <v>33</v>
      </c>
      <c r="M75" s="53">
        <v>33</v>
      </c>
      <c r="N75" s="53">
        <v>34</v>
      </c>
      <c r="O75" s="53">
        <v>35</v>
      </c>
      <c r="P75" s="53">
        <v>31</v>
      </c>
      <c r="Q75" s="53">
        <v>24</v>
      </c>
      <c r="R75" s="53">
        <v>21</v>
      </c>
      <c r="S75" s="53">
        <v>22</v>
      </c>
      <c r="T75" s="51">
        <v>19</v>
      </c>
      <c r="U75" s="51">
        <v>20</v>
      </c>
      <c r="V75" s="51">
        <v>23</v>
      </c>
      <c r="W75" s="51">
        <v>21</v>
      </c>
      <c r="X75" s="51">
        <v>22</v>
      </c>
      <c r="Y75" s="51">
        <v>21</v>
      </c>
      <c r="Z75" s="51">
        <v>21</v>
      </c>
      <c r="AA75" s="51">
        <v>22</v>
      </c>
      <c r="AB75" s="51">
        <v>22</v>
      </c>
    </row>
    <row r="76" spans="1:28" ht="12.75" customHeight="1" x14ac:dyDescent="0.2">
      <c r="A76" s="62"/>
      <c r="B76" s="62"/>
      <c r="C76" s="62"/>
      <c r="D76" s="62"/>
      <c r="E76" s="62"/>
      <c r="F76" s="62"/>
      <c r="G76" s="62"/>
      <c r="H76" s="62"/>
      <c r="I76" s="63"/>
      <c r="J76" s="62"/>
      <c r="K76" s="62"/>
      <c r="L76" s="62"/>
      <c r="M76" s="62"/>
      <c r="N76" s="62"/>
      <c r="O76" s="62"/>
      <c r="P76" s="62"/>
      <c r="Q76" s="62"/>
      <c r="R76" s="62"/>
      <c r="S76" s="62"/>
      <c r="T76" s="62"/>
      <c r="U76" s="62"/>
      <c r="V76" s="62"/>
      <c r="W76" s="62"/>
      <c r="X76" s="62"/>
      <c r="Y76" s="62"/>
      <c r="Z76" s="62"/>
      <c r="AA76" s="62"/>
      <c r="AB76" s="62"/>
    </row>
  </sheetData>
  <pageMargins left="0.78740157480314965" right="0.78740157480314965" top="0.98425196850393704" bottom="0.98425196850393704" header="0.51181102362204722" footer="0.51181102362204722"/>
  <pageSetup paperSize="9" scale="47" fitToWidth="0" orientation="landscape" horizontalDpi="300" verticalDpi="300" r:id="rId1"/>
  <headerFooter alignWithMargins="0">
    <oddHeader>&amp;A</oddHeader>
    <oddFooter>Side &amp;P</oddFooter>
  </headerFooter>
  <ignoredErrors>
    <ignoredError sqref="R63:R64 R66:R70"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L77"/>
  <sheetViews>
    <sheetView zoomScaleNormal="100"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 x14ac:dyDescent="0.2"/>
  <cols>
    <col min="1" max="1" width="62.85546875" style="2" customWidth="1"/>
    <col min="2" max="24" width="14" style="2" customWidth="1"/>
    <col min="25" max="28" width="12.7109375" style="2" customWidth="1"/>
    <col min="29" max="16384" width="9.140625" style="2"/>
  </cols>
  <sheetData>
    <row r="1" spans="1:142" ht="20.25" x14ac:dyDescent="0.3">
      <c r="A1" s="1" t="s">
        <v>14</v>
      </c>
      <c r="B1" s="11"/>
      <c r="C1" s="11"/>
      <c r="D1" s="11"/>
      <c r="E1" s="11"/>
      <c r="F1" s="11"/>
      <c r="G1" s="11"/>
      <c r="H1" s="11"/>
      <c r="I1" s="11"/>
      <c r="J1" s="11"/>
      <c r="K1" s="11"/>
    </row>
    <row r="3" spans="1:142" ht="36" x14ac:dyDescent="0.2">
      <c r="A3" s="3" t="s">
        <v>133</v>
      </c>
    </row>
    <row r="4" spans="1:142" ht="15" x14ac:dyDescent="0.2">
      <c r="A4" s="110" t="s">
        <v>147</v>
      </c>
    </row>
    <row r="6" spans="1:142" ht="12.75" customHeight="1" x14ac:dyDescent="0.2">
      <c r="A6" s="2" t="s">
        <v>50</v>
      </c>
    </row>
    <row r="7" spans="1:142" ht="12.75" customHeight="1" x14ac:dyDescent="0.2">
      <c r="A7" s="2" t="s">
        <v>104</v>
      </c>
    </row>
    <row r="8" spans="1:142" ht="12.75" customHeight="1" x14ac:dyDescent="0.2">
      <c r="A8" s="2" t="s">
        <v>152</v>
      </c>
    </row>
    <row r="9" spans="1:142" ht="12.75" customHeight="1" x14ac:dyDescent="0.2">
      <c r="A9" s="4" t="s">
        <v>153</v>
      </c>
    </row>
    <row r="10" spans="1:142" ht="37.5" customHeight="1" x14ac:dyDescent="0.2">
      <c r="A10" s="5" t="s">
        <v>75</v>
      </c>
    </row>
    <row r="12" spans="1:142" ht="13.5" customHeight="1" x14ac:dyDescent="0.2">
      <c r="A12" s="6" t="s">
        <v>15</v>
      </c>
      <c r="B12" s="7">
        <v>1998</v>
      </c>
      <c r="C12" s="7">
        <v>1999</v>
      </c>
      <c r="D12" s="7">
        <v>2000</v>
      </c>
      <c r="E12" s="7">
        <v>2001</v>
      </c>
      <c r="F12" s="7">
        <v>2002</v>
      </c>
      <c r="G12" s="7">
        <v>2003</v>
      </c>
      <c r="H12" s="7">
        <v>2004</v>
      </c>
      <c r="I12" s="7">
        <v>2005</v>
      </c>
      <c r="J12" s="7">
        <v>2006</v>
      </c>
      <c r="K12" s="7">
        <v>2007</v>
      </c>
      <c r="L12" s="7">
        <v>2008</v>
      </c>
      <c r="M12" s="7">
        <v>2009</v>
      </c>
      <c r="N12" s="7">
        <v>2010</v>
      </c>
      <c r="O12" s="7">
        <v>2011</v>
      </c>
      <c r="P12" s="7">
        <v>2012</v>
      </c>
      <c r="Q12" s="7">
        <v>2013</v>
      </c>
      <c r="R12" s="7">
        <v>2014</v>
      </c>
      <c r="S12" s="7">
        <v>2015</v>
      </c>
      <c r="T12" s="7">
        <v>2016</v>
      </c>
      <c r="U12" s="7">
        <v>2017</v>
      </c>
      <c r="V12" s="7">
        <v>2018</v>
      </c>
      <c r="W12" s="7">
        <v>2019</v>
      </c>
      <c r="X12" s="7">
        <v>2020</v>
      </c>
      <c r="Y12" s="7">
        <v>2021</v>
      </c>
      <c r="Z12" s="7">
        <v>2022</v>
      </c>
      <c r="AA12" s="7">
        <v>2023</v>
      </c>
      <c r="AB12" s="7">
        <v>2024</v>
      </c>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row>
    <row r="13" spans="1:142" ht="15" customHeight="1" x14ac:dyDescent="0.2">
      <c r="A13" s="9" t="s">
        <v>106</v>
      </c>
      <c r="B13" s="10"/>
      <c r="C13" s="10"/>
      <c r="D13" s="10"/>
      <c r="E13" s="10"/>
      <c r="F13" s="10"/>
      <c r="G13" s="10"/>
      <c r="H13" s="10"/>
      <c r="I13" s="10"/>
      <c r="J13" s="10"/>
      <c r="K13" s="10"/>
      <c r="L13" s="10"/>
      <c r="M13" s="10"/>
      <c r="N13" s="10"/>
      <c r="O13" s="10"/>
      <c r="P13" s="10"/>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row>
    <row r="14" spans="1:142" s="11" customFormat="1" ht="12.75" customHeight="1" x14ac:dyDescent="0.2">
      <c r="A14" s="11" t="s">
        <v>12</v>
      </c>
      <c r="B14" s="23">
        <v>21500504.0916031</v>
      </c>
      <c r="C14" s="23">
        <v>21083117.6229508</v>
      </c>
      <c r="D14" s="23">
        <v>19616138.747826099</v>
      </c>
      <c r="E14" s="23">
        <v>21800887.215686299</v>
      </c>
      <c r="F14" s="23">
        <v>21542635.149999999</v>
      </c>
      <c r="G14" s="23">
        <v>21880192.914893638</v>
      </c>
      <c r="H14" s="23">
        <v>26232956.068181798</v>
      </c>
      <c r="I14" s="23">
        <v>34814506.394366212</v>
      </c>
      <c r="J14" s="23">
        <v>44251704.046153851</v>
      </c>
      <c r="K14" s="23">
        <v>46154070.338983051</v>
      </c>
      <c r="L14" s="23">
        <v>49126268.061224468</v>
      </c>
      <c r="M14" s="23">
        <v>49582237.627451025</v>
      </c>
      <c r="N14" s="23">
        <v>58776597.725490227</v>
      </c>
      <c r="O14" s="23">
        <v>76277809.302325532</v>
      </c>
      <c r="P14" s="23">
        <v>71874538.216216207</v>
      </c>
      <c r="Q14" s="23">
        <v>71239289.75</v>
      </c>
      <c r="R14" s="23">
        <v>90315943.525000006</v>
      </c>
      <c r="S14" s="23">
        <v>109547148.72973</v>
      </c>
      <c r="T14" s="23">
        <v>122968604.861111</v>
      </c>
      <c r="U14" s="23">
        <v>134812974.11428601</v>
      </c>
      <c r="V14" s="23">
        <v>145416455.02857101</v>
      </c>
      <c r="W14" s="23">
        <v>156852747.14705899</v>
      </c>
      <c r="X14" s="23">
        <v>137046127.5</v>
      </c>
      <c r="Y14" s="23">
        <v>153573636.783784</v>
      </c>
      <c r="Z14" s="23">
        <v>206589691.081081</v>
      </c>
      <c r="AA14" s="23">
        <v>186848656.18421099</v>
      </c>
      <c r="AB14" s="23">
        <v>187652424.64864901</v>
      </c>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row>
    <row r="15" spans="1:142" x14ac:dyDescent="0.2">
      <c r="A15" s="11"/>
      <c r="B15" s="28"/>
      <c r="C15" s="28"/>
      <c r="D15" s="28"/>
      <c r="E15" s="28"/>
      <c r="F15" s="28"/>
      <c r="G15" s="65"/>
      <c r="H15" s="28"/>
      <c r="I15" s="28"/>
      <c r="J15" s="28"/>
      <c r="K15" s="28"/>
      <c r="L15" s="28"/>
      <c r="M15" s="28"/>
      <c r="N15" s="28"/>
      <c r="O15" s="28"/>
      <c r="P15" s="28"/>
      <c r="Q15" s="28"/>
      <c r="R15" s="28"/>
      <c r="S15" s="28"/>
      <c r="T15" s="28"/>
      <c r="U15" s="28"/>
      <c r="V15" s="28"/>
      <c r="W15" s="28"/>
      <c r="X15" s="28"/>
      <c r="Y15" s="28"/>
      <c r="Z15" s="28"/>
      <c r="AA15" s="28" t="s">
        <v>76</v>
      </c>
      <c r="AB15" s="28" t="s">
        <v>76</v>
      </c>
    </row>
    <row r="16" spans="1:142" ht="12.75" customHeight="1" x14ac:dyDescent="0.2">
      <c r="A16" s="11" t="s">
        <v>13</v>
      </c>
      <c r="B16" s="8"/>
      <c r="C16" s="8"/>
      <c r="D16" s="8"/>
      <c r="E16" s="8"/>
      <c r="F16" s="8"/>
      <c r="G16" s="65"/>
      <c r="H16" s="8"/>
      <c r="I16" s="8"/>
      <c r="J16" s="8"/>
      <c r="K16" s="8"/>
      <c r="L16" s="8"/>
      <c r="M16" s="8"/>
      <c r="N16" s="8"/>
      <c r="O16" s="8"/>
      <c r="P16" s="8"/>
      <c r="Q16" s="8"/>
      <c r="R16" s="8"/>
      <c r="S16" s="8"/>
      <c r="T16" s="8"/>
      <c r="U16" s="8"/>
      <c r="V16" s="8"/>
      <c r="W16" s="8"/>
      <c r="X16" s="8"/>
      <c r="Y16" s="8"/>
      <c r="Z16" s="8"/>
      <c r="AA16" s="8" t="s">
        <v>76</v>
      </c>
      <c r="AB16" s="8" t="s">
        <v>76</v>
      </c>
    </row>
    <row r="17" spans="1:28" ht="12.75" customHeight="1" x14ac:dyDescent="0.2">
      <c r="A17" s="2" t="s">
        <v>1</v>
      </c>
      <c r="B17" s="13">
        <v>654736.05343511503</v>
      </c>
      <c r="C17" s="13">
        <v>664954.91803278704</v>
      </c>
      <c r="D17" s="13">
        <v>637126.86956521706</v>
      </c>
      <c r="E17" s="13">
        <v>799383.08823529398</v>
      </c>
      <c r="F17" s="13">
        <v>679044.68</v>
      </c>
      <c r="G17" s="65">
        <v>709013.17021276592</v>
      </c>
      <c r="H17" s="65">
        <v>965837.36363636551</v>
      </c>
      <c r="I17" s="65">
        <v>995396.32394365803</v>
      </c>
      <c r="J17" s="65">
        <v>1166029.6769230752</v>
      </c>
      <c r="K17" s="65">
        <v>1116431.4067796611</v>
      </c>
      <c r="L17" s="65">
        <v>1268323.6734693877</v>
      </c>
      <c r="M17" s="65">
        <v>1309240.6078431343</v>
      </c>
      <c r="N17" s="65">
        <v>1714315.8235294151</v>
      </c>
      <c r="O17" s="65">
        <v>2085055.5348837248</v>
      </c>
      <c r="P17" s="13">
        <v>1883967.2972973001</v>
      </c>
      <c r="Q17" s="13">
        <v>1911410.15</v>
      </c>
      <c r="R17" s="13">
        <v>2912990.1749999998</v>
      </c>
      <c r="S17" s="13">
        <v>3242530.83783784</v>
      </c>
      <c r="T17" s="13">
        <v>2974569.8611111101</v>
      </c>
      <c r="U17" s="13">
        <v>2923877.0571428598</v>
      </c>
      <c r="V17" s="13">
        <v>3276052.9142857101</v>
      </c>
      <c r="W17" s="13">
        <v>3509111.6470588199</v>
      </c>
      <c r="X17" s="13">
        <v>2955074.5555555602</v>
      </c>
      <c r="Y17" s="13">
        <v>3061600.9189189202</v>
      </c>
      <c r="Z17" s="13">
        <v>4226172.0810810803</v>
      </c>
      <c r="AA17" s="13">
        <v>3682811.4210526301</v>
      </c>
      <c r="AB17" s="13">
        <v>3540183.8648648602</v>
      </c>
    </row>
    <row r="18" spans="1:28" ht="12.75" customHeight="1" x14ac:dyDescent="0.2">
      <c r="A18" s="2" t="s">
        <v>127</v>
      </c>
      <c r="B18" s="13"/>
      <c r="C18" s="13"/>
      <c r="D18" s="13"/>
      <c r="E18" s="13"/>
      <c r="F18" s="13"/>
      <c r="G18" s="65"/>
      <c r="H18" s="65"/>
      <c r="I18" s="65"/>
      <c r="J18" s="65"/>
      <c r="K18" s="65"/>
      <c r="L18" s="65"/>
      <c r="M18" s="65"/>
      <c r="N18" s="65"/>
      <c r="O18" s="65"/>
      <c r="P18" s="13"/>
      <c r="Q18" s="13"/>
      <c r="R18" s="13"/>
      <c r="S18" s="13"/>
      <c r="T18" s="13"/>
      <c r="U18" s="13"/>
      <c r="V18" s="13"/>
      <c r="W18" s="13">
        <v>1051774.91176471</v>
      </c>
      <c r="X18" s="13">
        <v>914742.38888888899</v>
      </c>
      <c r="Y18" s="13">
        <v>938894.56756756804</v>
      </c>
      <c r="Z18" s="13">
        <v>1233410.6756756799</v>
      </c>
      <c r="AA18" s="13">
        <v>1065726.18421053</v>
      </c>
      <c r="AB18" s="13">
        <v>971557.10810810805</v>
      </c>
    </row>
    <row r="19" spans="1:28" ht="12.75" customHeight="1" x14ac:dyDescent="0.2">
      <c r="A19" s="2" t="s">
        <v>9</v>
      </c>
      <c r="B19" s="14"/>
      <c r="C19" s="14"/>
      <c r="D19" s="14"/>
      <c r="E19" s="14"/>
      <c r="F19" s="14"/>
      <c r="G19" s="65">
        <v>33341.212765957418</v>
      </c>
      <c r="H19" s="65">
        <v>88244.170454545441</v>
      </c>
      <c r="I19" s="65">
        <v>119725.32394366212</v>
      </c>
      <c r="J19" s="65">
        <v>22916.338461538442</v>
      </c>
      <c r="K19" s="65">
        <v>24201.847457627118</v>
      </c>
      <c r="L19" s="65">
        <v>47452.632653061271</v>
      </c>
      <c r="M19" s="65"/>
      <c r="N19" s="65"/>
      <c r="O19" s="65"/>
      <c r="P19" s="14"/>
      <c r="Q19" s="13"/>
      <c r="R19" s="13"/>
      <c r="S19" s="13"/>
      <c r="T19" s="13"/>
      <c r="U19" s="13"/>
      <c r="V19" s="13"/>
      <c r="W19" s="13"/>
      <c r="X19" s="13"/>
      <c r="Y19" s="13"/>
      <c r="Z19" s="13"/>
      <c r="AA19" s="13"/>
      <c r="AB19" s="13"/>
    </row>
    <row r="20" spans="1:28" ht="12.75" customHeight="1" x14ac:dyDescent="0.2">
      <c r="A20" s="2" t="s">
        <v>10</v>
      </c>
      <c r="B20" s="13"/>
      <c r="C20" s="13"/>
      <c r="D20" s="13"/>
      <c r="E20" s="13"/>
      <c r="F20" s="13"/>
      <c r="G20" s="65"/>
      <c r="H20" s="65"/>
      <c r="I20" s="65">
        <v>65400.57746478873</v>
      </c>
      <c r="J20" s="65">
        <v>86832.261538461564</v>
      </c>
      <c r="K20" s="65">
        <v>89185.203389830509</v>
      </c>
      <c r="L20" s="65">
        <v>93790.65306122441</v>
      </c>
      <c r="M20" s="65">
        <v>96027.529411764728</v>
      </c>
      <c r="N20" s="65">
        <v>116673.27450980399</v>
      </c>
      <c r="O20" s="65">
        <v>150561.48837209292</v>
      </c>
      <c r="P20" s="13">
        <v>139496.945945946</v>
      </c>
      <c r="Q20" s="13"/>
      <c r="R20" s="13"/>
      <c r="S20" s="13"/>
      <c r="T20" s="13"/>
      <c r="U20" s="13"/>
      <c r="V20" s="13"/>
      <c r="W20" s="13"/>
      <c r="X20" s="13"/>
      <c r="Y20" s="13">
        <v>316661.459459459</v>
      </c>
      <c r="Z20" s="13">
        <v>454669.459459459</v>
      </c>
      <c r="AA20" s="13">
        <v>415173.02631578897</v>
      </c>
      <c r="AB20" s="13">
        <v>401824.43243243202</v>
      </c>
    </row>
    <row r="21" spans="1:28" ht="12.75" customHeight="1" x14ac:dyDescent="0.2">
      <c r="A21" s="4" t="s">
        <v>114</v>
      </c>
      <c r="B21" s="13"/>
      <c r="C21" s="13"/>
      <c r="D21" s="13"/>
      <c r="E21" s="13"/>
      <c r="F21" s="13"/>
      <c r="G21" s="65"/>
      <c r="H21" s="65"/>
      <c r="I21" s="65"/>
      <c r="J21" s="65"/>
      <c r="K21" s="65"/>
      <c r="L21" s="65"/>
      <c r="M21" s="65"/>
      <c r="N21" s="65"/>
      <c r="O21" s="65"/>
      <c r="P21" s="13"/>
      <c r="Q21" s="13"/>
      <c r="R21" s="13">
        <v>1053603.3</v>
      </c>
      <c r="S21" s="13">
        <v>1266729.91891892</v>
      </c>
      <c r="T21" s="13">
        <v>1554062.9722222199</v>
      </c>
      <c r="U21" s="13">
        <v>1747573.25714286</v>
      </c>
      <c r="V21" s="13">
        <v>1929144.62857143</v>
      </c>
      <c r="W21" s="13">
        <v>2109626.5294117602</v>
      </c>
      <c r="X21" s="13">
        <v>1823703.4722222199</v>
      </c>
      <c r="Y21" s="13">
        <v>1991954.4054054101</v>
      </c>
      <c r="Z21" s="13">
        <v>2733271.7297297302</v>
      </c>
      <c r="AA21" s="13">
        <v>2540472.5526315798</v>
      </c>
      <c r="AB21" s="13">
        <v>2479265.4324324299</v>
      </c>
    </row>
    <row r="22" spans="1:28" ht="12.75" customHeight="1" x14ac:dyDescent="0.2">
      <c r="A22" s="4" t="s">
        <v>148</v>
      </c>
      <c r="Y22" s="13">
        <v>306550.08108108101</v>
      </c>
      <c r="Z22" s="13">
        <v>849399.91891891905</v>
      </c>
      <c r="AA22" s="13">
        <v>793091.34210526303</v>
      </c>
      <c r="AB22" s="13">
        <v>767365.75675675704</v>
      </c>
    </row>
    <row r="23" spans="1:28" ht="12.75" customHeight="1" x14ac:dyDescent="0.2">
      <c r="A23" s="2" t="s">
        <v>16</v>
      </c>
      <c r="B23" s="15">
        <v>6754880.6106870202</v>
      </c>
      <c r="C23" s="15">
        <v>6785172.6557376999</v>
      </c>
      <c r="D23" s="15">
        <v>6158304.4173913002</v>
      </c>
      <c r="E23" s="15">
        <v>6809931.3235294102</v>
      </c>
      <c r="F23" s="15">
        <v>6935214.9699999997</v>
      </c>
      <c r="G23" s="65">
        <v>6996256.0319148973</v>
      </c>
      <c r="H23" s="65">
        <v>8091643.9204545468</v>
      </c>
      <c r="I23" s="65">
        <v>10603543.492957748</v>
      </c>
      <c r="J23" s="65">
        <v>13255387.353846177</v>
      </c>
      <c r="K23" s="65">
        <v>14410317.966101695</v>
      </c>
      <c r="L23" s="65">
        <v>15166874.734693883</v>
      </c>
      <c r="M23" s="65">
        <v>15429138.960784335</v>
      </c>
      <c r="N23" s="65">
        <v>17691662.078431398</v>
      </c>
      <c r="O23" s="65">
        <v>22451896.0930233</v>
      </c>
      <c r="P23" s="15">
        <v>21401880.567567602</v>
      </c>
      <c r="Q23" s="15">
        <v>20632223.350000001</v>
      </c>
      <c r="R23" s="15">
        <v>26466637.300000001</v>
      </c>
      <c r="S23" s="15">
        <v>32364745.513513502</v>
      </c>
      <c r="T23" s="15">
        <v>35048968.388888903</v>
      </c>
      <c r="U23" s="15">
        <v>39076615.200000003</v>
      </c>
      <c r="V23" s="15">
        <v>43144564.914285697</v>
      </c>
      <c r="W23" s="15">
        <v>46009044.764705896</v>
      </c>
      <c r="X23" s="15">
        <v>40344656.388888903</v>
      </c>
      <c r="Y23" s="15">
        <v>45062255.891891897</v>
      </c>
      <c r="Z23" s="15">
        <v>59719852.945945904</v>
      </c>
      <c r="AA23" s="15">
        <v>54208205.184210502</v>
      </c>
      <c r="AB23" s="15">
        <v>54284310.486486502</v>
      </c>
    </row>
    <row r="24" spans="1:28" ht="12.75" customHeight="1" x14ac:dyDescent="0.2">
      <c r="A24" s="2" t="s">
        <v>77</v>
      </c>
      <c r="B24" s="13">
        <v>418369.21374045801</v>
      </c>
      <c r="C24" s="13">
        <v>432091.83606557403</v>
      </c>
      <c r="D24" s="13">
        <v>369896.373913043</v>
      </c>
      <c r="E24" s="13">
        <v>366534.99019607803</v>
      </c>
      <c r="F24" s="13">
        <v>374135.32</v>
      </c>
      <c r="G24" s="65">
        <v>414739.53191489395</v>
      </c>
      <c r="H24" s="65">
        <v>453230.85227272729</v>
      </c>
      <c r="I24" s="65">
        <v>516047.00000000023</v>
      </c>
      <c r="J24" s="65">
        <v>569579.41538461542</v>
      </c>
      <c r="K24" s="65">
        <v>662726.23728813557</v>
      </c>
      <c r="L24" s="65">
        <v>795034.3877551019</v>
      </c>
      <c r="M24" s="65">
        <v>841750.9411764706</v>
      </c>
      <c r="N24" s="65">
        <v>717302.94117647083</v>
      </c>
      <c r="O24" s="65">
        <v>770602.0697674416</v>
      </c>
      <c r="P24" s="13">
        <v>796452.08108108095</v>
      </c>
      <c r="Q24" s="13">
        <v>694892.3</v>
      </c>
      <c r="R24" s="13">
        <v>787886.1</v>
      </c>
      <c r="S24" s="13">
        <v>874762.16216216201</v>
      </c>
      <c r="T24" s="13">
        <v>1026512.30555556</v>
      </c>
      <c r="U24" s="13">
        <v>994899.31428571395</v>
      </c>
      <c r="V24" s="13">
        <v>1017948.14285714</v>
      </c>
      <c r="W24" s="13">
        <v>1000960.6764705901</v>
      </c>
      <c r="X24" s="13">
        <v>1067667.58333333</v>
      </c>
      <c r="Y24" s="13">
        <v>1104425.7027026999</v>
      </c>
      <c r="Z24" s="13">
        <v>1374217.81081081</v>
      </c>
      <c r="AA24" s="13">
        <v>1632586.6578947401</v>
      </c>
      <c r="AB24" s="13">
        <v>1665707.83783784</v>
      </c>
    </row>
    <row r="25" spans="1:28" ht="12.75" customHeight="1" x14ac:dyDescent="0.2">
      <c r="A25" s="2" t="s">
        <v>3</v>
      </c>
      <c r="B25" s="13">
        <v>115493.51145038199</v>
      </c>
      <c r="C25" s="13">
        <v>107931.131147541</v>
      </c>
      <c r="D25" s="13">
        <v>136622.843478261</v>
      </c>
      <c r="E25" s="13">
        <v>168422.09803921601</v>
      </c>
      <c r="F25" s="13">
        <v>150623.21</v>
      </c>
      <c r="G25" s="65">
        <v>128132.57446808476</v>
      </c>
      <c r="H25" s="65">
        <v>128637.63636363615</v>
      </c>
      <c r="I25" s="65">
        <v>89826.901408450736</v>
      </c>
      <c r="J25" s="65">
        <v>111578.69230769253</v>
      </c>
      <c r="K25" s="65">
        <v>121591.32203389831</v>
      </c>
      <c r="L25" s="65">
        <v>131361.55102040843</v>
      </c>
      <c r="M25" s="65">
        <v>149387.05882352954</v>
      </c>
      <c r="N25" s="65">
        <v>164518.01960784351</v>
      </c>
      <c r="O25" s="65">
        <v>219032.55813953467</v>
      </c>
      <c r="P25" s="13">
        <v>217993.40540540501</v>
      </c>
      <c r="Q25" s="13">
        <v>165951.47500000001</v>
      </c>
      <c r="R25" s="13">
        <v>205168.32500000001</v>
      </c>
      <c r="S25" s="13">
        <v>265095.91891891899</v>
      </c>
      <c r="T25" s="13">
        <v>394959.05555555603</v>
      </c>
      <c r="U25" s="13">
        <v>573872.25714285695</v>
      </c>
      <c r="V25" s="13">
        <v>278270.42857142899</v>
      </c>
      <c r="W25" s="13">
        <v>330137.44117647101</v>
      </c>
      <c r="X25" s="13">
        <v>384315.52777777798</v>
      </c>
      <c r="Y25" s="13">
        <v>503195.75675675698</v>
      </c>
      <c r="Z25" s="13">
        <v>699918.59459459502</v>
      </c>
      <c r="AA25" s="13">
        <v>725366.97368421103</v>
      </c>
      <c r="AB25" s="13">
        <v>734419.51351351303</v>
      </c>
    </row>
    <row r="26" spans="1:28" ht="12.75" customHeight="1" x14ac:dyDescent="0.2">
      <c r="A26" s="2" t="s">
        <v>43</v>
      </c>
      <c r="B26" s="13">
        <v>0</v>
      </c>
      <c r="C26" s="13">
        <v>0</v>
      </c>
      <c r="D26" s="13">
        <v>0</v>
      </c>
      <c r="E26" s="13">
        <v>0</v>
      </c>
      <c r="F26" s="13">
        <v>0</v>
      </c>
      <c r="G26" s="65">
        <v>51157.25531914895</v>
      </c>
      <c r="H26" s="65">
        <v>65986.090909090926</v>
      </c>
      <c r="I26" s="65">
        <v>84492.253521126768</v>
      </c>
      <c r="J26" s="65">
        <v>107481.23076923047</v>
      </c>
      <c r="K26" s="65">
        <v>113500.44067796611</v>
      </c>
      <c r="L26" s="65">
        <v>120444.79591836718</v>
      </c>
      <c r="M26" s="65">
        <v>119873.90196078407</v>
      </c>
      <c r="N26" s="65">
        <v>146083.03921568603</v>
      </c>
      <c r="O26" s="65">
        <v>184893.09302325547</v>
      </c>
      <c r="P26" s="13">
        <v>175600.324324324</v>
      </c>
      <c r="Q26" s="13">
        <v>168741.67499999999</v>
      </c>
      <c r="R26" s="13">
        <v>223312.57500000001</v>
      </c>
      <c r="S26" s="13">
        <v>265475.67567567597</v>
      </c>
      <c r="T26" s="13">
        <v>289285.97222222202</v>
      </c>
      <c r="U26" s="13">
        <v>325702</v>
      </c>
      <c r="V26" s="13">
        <v>356644.97142857098</v>
      </c>
      <c r="W26" s="13">
        <v>378673.38235294097</v>
      </c>
      <c r="X26" s="13">
        <v>390069.41666666698</v>
      </c>
      <c r="Y26" s="13">
        <v>504490.89189189201</v>
      </c>
      <c r="Z26" s="13">
        <v>705537.62162162201</v>
      </c>
      <c r="AA26" s="13">
        <v>748154.94736842101</v>
      </c>
      <c r="AB26" s="13">
        <v>728198</v>
      </c>
    </row>
    <row r="27" spans="1:28" ht="12.75" customHeight="1" x14ac:dyDescent="0.2">
      <c r="A27" s="2" t="s">
        <v>44</v>
      </c>
      <c r="B27" s="13">
        <v>1869462.5038167899</v>
      </c>
      <c r="C27" s="13">
        <v>1979271.77868852</v>
      </c>
      <c r="D27" s="13">
        <v>2257365.5739130401</v>
      </c>
      <c r="E27" s="13">
        <v>2803427.6078431401</v>
      </c>
      <c r="F27" s="13">
        <v>2791310.55</v>
      </c>
      <c r="G27" s="65">
        <v>2621279.1170212729</v>
      </c>
      <c r="H27" s="65">
        <v>3117649.693181817</v>
      </c>
      <c r="I27" s="65">
        <v>3270146.1408450669</v>
      </c>
      <c r="J27" s="65">
        <v>3234999.7230769242</v>
      </c>
      <c r="K27" s="65">
        <v>3254433.9322033902</v>
      </c>
      <c r="L27" s="65">
        <v>3996295.3061224497</v>
      </c>
      <c r="M27" s="65">
        <v>4372286.1176470574</v>
      </c>
      <c r="N27" s="65">
        <v>5016984.0588235268</v>
      </c>
      <c r="O27" s="65">
        <v>5587332.7209302299</v>
      </c>
      <c r="P27" s="13">
        <v>5721032</v>
      </c>
      <c r="Q27" s="13">
        <v>6242378</v>
      </c>
      <c r="R27" s="13">
        <v>7197351</v>
      </c>
      <c r="S27" s="13">
        <v>7966489.6216216199</v>
      </c>
      <c r="T27" s="13">
        <v>7655158</v>
      </c>
      <c r="U27" s="13">
        <v>8701974</v>
      </c>
      <c r="V27" s="13">
        <v>9890762</v>
      </c>
      <c r="W27" s="13">
        <v>9530566</v>
      </c>
      <c r="X27" s="13">
        <v>9803644.2222222202</v>
      </c>
      <c r="Y27" s="13">
        <v>11284359</v>
      </c>
      <c r="Z27" s="13">
        <v>10404030</v>
      </c>
      <c r="AA27" s="13">
        <v>12224293</v>
      </c>
      <c r="AB27" s="13">
        <v>12875140</v>
      </c>
    </row>
    <row r="28" spans="1:28" s="11" customFormat="1" ht="12.75" customHeight="1" x14ac:dyDescent="0.2">
      <c r="A28" s="2" t="s">
        <v>45</v>
      </c>
      <c r="B28" s="13">
        <v>0</v>
      </c>
      <c r="C28" s="13">
        <v>0</v>
      </c>
      <c r="D28" s="13">
        <v>0</v>
      </c>
      <c r="E28" s="13">
        <v>0</v>
      </c>
      <c r="F28" s="13">
        <v>49525.14</v>
      </c>
      <c r="G28" s="65">
        <v>85035.819148936163</v>
      </c>
      <c r="H28" s="65">
        <v>113881.81818181797</v>
      </c>
      <c r="I28" s="65">
        <v>222194.18309859154</v>
      </c>
      <c r="J28" s="65">
        <v>11801.261538461576</v>
      </c>
      <c r="K28" s="65">
        <v>1398.3050847457628</v>
      </c>
      <c r="L28" s="65">
        <v>730986.40816326498</v>
      </c>
      <c r="M28" s="65">
        <v>1033177.3921568621</v>
      </c>
      <c r="N28" s="65">
        <v>1135444.137254898</v>
      </c>
      <c r="O28" s="65">
        <v>1379190.0232558104</v>
      </c>
      <c r="P28" s="13">
        <v>1320239</v>
      </c>
      <c r="Q28" s="13">
        <v>1906121</v>
      </c>
      <c r="R28" s="13">
        <v>2682418</v>
      </c>
      <c r="S28" s="13">
        <v>3009127.6486486499</v>
      </c>
      <c r="T28" s="13">
        <v>2988739</v>
      </c>
      <c r="U28" s="13">
        <v>2501102</v>
      </c>
      <c r="V28" s="13">
        <v>4817754</v>
      </c>
      <c r="W28" s="13">
        <v>4713133.0294117602</v>
      </c>
      <c r="X28" s="13">
        <v>4855164.1111111101</v>
      </c>
      <c r="Y28" s="13">
        <v>7489086</v>
      </c>
      <c r="Z28" s="13">
        <v>7214101</v>
      </c>
      <c r="AA28" s="13">
        <v>6309666</v>
      </c>
      <c r="AB28" s="13">
        <v>5741066</v>
      </c>
    </row>
    <row r="29" spans="1:28" ht="12.75" customHeight="1" x14ac:dyDescent="0.2">
      <c r="A29" s="2" t="s">
        <v>0</v>
      </c>
      <c r="B29" s="13">
        <v>1679444.1984732801</v>
      </c>
      <c r="C29" s="13">
        <v>1903036.81967213</v>
      </c>
      <c r="D29" s="13">
        <v>3059620.4608695698</v>
      </c>
      <c r="E29" s="13">
        <v>3343985.1078431401</v>
      </c>
      <c r="F29" s="13">
        <v>3140738.61</v>
      </c>
      <c r="G29" s="65">
        <v>3793466.7127659614</v>
      </c>
      <c r="H29" s="65">
        <v>4797083.1704545449</v>
      </c>
      <c r="I29" s="65">
        <v>6860373.830985914</v>
      </c>
      <c r="J29" s="65">
        <v>8257540.953846151</v>
      </c>
      <c r="K29" s="65">
        <v>9184876.237288136</v>
      </c>
      <c r="L29" s="65">
        <v>12115061.775510192</v>
      </c>
      <c r="M29" s="65">
        <v>7832250.0980392192</v>
      </c>
      <c r="N29" s="65">
        <v>8727745.0392156895</v>
      </c>
      <c r="O29" s="65">
        <v>11946567.162790667</v>
      </c>
      <c r="P29" s="13">
        <v>14030945.027027</v>
      </c>
      <c r="Q29" s="13">
        <v>12577139.5</v>
      </c>
      <c r="R29" s="13">
        <v>15040335.074999999</v>
      </c>
      <c r="S29" s="13">
        <v>13414982.675675699</v>
      </c>
      <c r="T29" s="13">
        <v>12174291.6666667</v>
      </c>
      <c r="U29" s="13">
        <v>14506844.199999999</v>
      </c>
      <c r="V29" s="13">
        <v>18246151.371428601</v>
      </c>
      <c r="W29" s="13">
        <v>18216376.3529412</v>
      </c>
      <c r="X29" s="13">
        <v>16026129.361111101</v>
      </c>
      <c r="Y29" s="13">
        <v>20527464.783783801</v>
      </c>
      <c r="Z29" s="13">
        <v>37204799.945945904</v>
      </c>
      <c r="AA29" s="13">
        <v>35746293.763157897</v>
      </c>
      <c r="AB29" s="13">
        <v>32576479.972973</v>
      </c>
    </row>
    <row r="30" spans="1:28" ht="12.75" customHeight="1" x14ac:dyDescent="0.2">
      <c r="A30" s="2" t="s">
        <v>2</v>
      </c>
      <c r="B30" s="13">
        <v>330494.923664122</v>
      </c>
      <c r="C30" s="13">
        <v>351281.48360655701</v>
      </c>
      <c r="D30" s="13">
        <v>271998.75652173901</v>
      </c>
      <c r="E30" s="13">
        <v>359704.80392156902</v>
      </c>
      <c r="F30" s="13">
        <v>396314.62</v>
      </c>
      <c r="G30" s="65">
        <v>465881.95744680869</v>
      </c>
      <c r="H30" s="65">
        <v>454799.0681818187</v>
      </c>
      <c r="I30" s="65">
        <v>531642.43661971868</v>
      </c>
      <c r="J30" s="65">
        <v>536565.36923076946</v>
      </c>
      <c r="K30" s="65">
        <v>480984.11864406784</v>
      </c>
      <c r="L30" s="65">
        <v>538480.57142857171</v>
      </c>
      <c r="M30" s="65">
        <v>629294.03921568615</v>
      </c>
      <c r="N30" s="65">
        <v>584757.9411764706</v>
      </c>
      <c r="O30" s="65">
        <v>1074401.8372092994</v>
      </c>
      <c r="P30" s="13">
        <v>748750.62162162201</v>
      </c>
      <c r="Q30" s="13">
        <v>607202.47499999998</v>
      </c>
      <c r="R30" s="13">
        <v>571573.17500000005</v>
      </c>
      <c r="S30" s="13">
        <v>734423.86486486497</v>
      </c>
      <c r="T30" s="13">
        <v>747961.52777777798</v>
      </c>
      <c r="U30" s="13">
        <v>717786.25714285695</v>
      </c>
      <c r="V30" s="13">
        <v>963263.28571428603</v>
      </c>
      <c r="W30" s="13">
        <v>800134.64705882396</v>
      </c>
      <c r="X30" s="13">
        <v>1054270.1388888899</v>
      </c>
      <c r="Y30" s="13">
        <v>1299568.83783784</v>
      </c>
      <c r="Z30" s="13">
        <v>1493655.86486486</v>
      </c>
      <c r="AA30" s="13">
        <v>1996774.3421052599</v>
      </c>
      <c r="AB30" s="13">
        <v>1806194.4594594601</v>
      </c>
    </row>
    <row r="31" spans="1:28" ht="12.75" customHeight="1" x14ac:dyDescent="0.2">
      <c r="A31" s="2" t="s">
        <v>5</v>
      </c>
      <c r="B31" s="13">
        <v>2543306.05343511</v>
      </c>
      <c r="C31" s="13">
        <v>2750244.8852459001</v>
      </c>
      <c r="D31" s="13">
        <v>2117983.9304347802</v>
      </c>
      <c r="E31" s="13">
        <v>2249867.8725490202</v>
      </c>
      <c r="F31" s="13">
        <v>2236829.31</v>
      </c>
      <c r="G31" s="65">
        <v>2301411.861702132</v>
      </c>
      <c r="H31" s="65">
        <v>2657804.0681818221</v>
      </c>
      <c r="I31" s="65">
        <v>3119286.0000000037</v>
      </c>
      <c r="J31" s="65">
        <v>3356590.7384615354</v>
      </c>
      <c r="K31" s="65">
        <v>4420664.9491525423</v>
      </c>
      <c r="L31" s="65">
        <v>3865896.5306122457</v>
      </c>
      <c r="M31" s="65">
        <v>4657221.7647058787</v>
      </c>
      <c r="N31" s="65">
        <v>5707714.9803921543</v>
      </c>
      <c r="O31" s="65">
        <v>5329640.7441860475</v>
      </c>
      <c r="P31" s="13">
        <v>5533021.7297297297</v>
      </c>
      <c r="Q31" s="13">
        <v>4623093.55</v>
      </c>
      <c r="R31" s="13">
        <v>5537714.5999999996</v>
      </c>
      <c r="S31" s="13">
        <v>5591564.1621621596</v>
      </c>
      <c r="T31" s="13">
        <v>6921434.0555555597</v>
      </c>
      <c r="U31" s="13">
        <v>8533759.3142857105</v>
      </c>
      <c r="V31" s="13">
        <v>7167673.5142857097</v>
      </c>
      <c r="W31" s="13">
        <v>7819439.5588235296</v>
      </c>
      <c r="X31" s="13">
        <v>9361826.2777777798</v>
      </c>
      <c r="Y31" s="13">
        <v>8477493</v>
      </c>
      <c r="Z31" s="13">
        <v>10281801.972973</v>
      </c>
      <c r="AA31" s="13">
        <v>9743748.2631578892</v>
      </c>
      <c r="AB31" s="13">
        <v>9255743.1351351291</v>
      </c>
    </row>
    <row r="32" spans="1:28" ht="12.75" customHeight="1" x14ac:dyDescent="0.2">
      <c r="A32" s="2" t="s">
        <v>6</v>
      </c>
      <c r="B32" s="13">
        <v>1123505.1984732801</v>
      </c>
      <c r="C32" s="13">
        <v>1057660.0655737701</v>
      </c>
      <c r="D32" s="13">
        <v>922190.53913043498</v>
      </c>
      <c r="E32" s="13">
        <v>1120678.6862745101</v>
      </c>
      <c r="F32" s="13">
        <v>1209908.95</v>
      </c>
      <c r="G32" s="65">
        <v>1208188.6170212748</v>
      </c>
      <c r="H32" s="65">
        <v>1201623.0795454551</v>
      </c>
      <c r="I32" s="65">
        <v>1556633.1408450711</v>
      </c>
      <c r="J32" s="65">
        <v>1772587.0461538502</v>
      </c>
      <c r="K32" s="65">
        <v>1974056</v>
      </c>
      <c r="L32" s="65">
        <v>2083020.8163265346</v>
      </c>
      <c r="M32" s="65">
        <v>1938438.6862745059</v>
      </c>
      <c r="N32" s="65">
        <v>1993910.6274509828</v>
      </c>
      <c r="O32" s="65">
        <v>2203871.7906976705</v>
      </c>
      <c r="P32" s="13">
        <v>2286846.3243243201</v>
      </c>
      <c r="Q32" s="13">
        <v>2072130.35</v>
      </c>
      <c r="R32" s="13">
        <v>2281953.0249999999</v>
      </c>
      <c r="S32" s="13">
        <v>2996857.0810810798</v>
      </c>
      <c r="T32" s="13">
        <v>3212749.5833333302</v>
      </c>
      <c r="U32" s="13">
        <v>3490152.1142857098</v>
      </c>
      <c r="V32" s="13">
        <v>3671235.2857142901</v>
      </c>
      <c r="W32" s="13">
        <v>3893803.6470588199</v>
      </c>
      <c r="X32" s="13">
        <v>3946214.1388888899</v>
      </c>
      <c r="Y32" s="13">
        <v>3867341.3783783801</v>
      </c>
      <c r="Z32" s="13">
        <v>4555474.6216216199</v>
      </c>
      <c r="AA32" s="13">
        <v>5101911.8947368404</v>
      </c>
      <c r="AB32" s="13">
        <v>4719859.9459459502</v>
      </c>
    </row>
    <row r="33" spans="1:28" ht="12.75" customHeight="1" x14ac:dyDescent="0.2">
      <c r="A33" s="2" t="s">
        <v>4</v>
      </c>
      <c r="B33" s="13">
        <v>396941.94656488602</v>
      </c>
      <c r="C33" s="13">
        <v>421615.35245901602</v>
      </c>
      <c r="D33" s="13">
        <v>409838.504347826</v>
      </c>
      <c r="E33" s="13">
        <v>401644.83333333302</v>
      </c>
      <c r="F33" s="13">
        <v>415156.29</v>
      </c>
      <c r="G33" s="65">
        <v>419414.12765957444</v>
      </c>
      <c r="H33" s="65">
        <v>436642.477272727</v>
      </c>
      <c r="I33" s="65">
        <v>459359.69014084473</v>
      </c>
      <c r="J33" s="65">
        <v>468850.58461538423</v>
      </c>
      <c r="K33" s="65">
        <v>450857.54237288143</v>
      </c>
      <c r="L33" s="65">
        <v>459799.79591836757</v>
      </c>
      <c r="M33" s="65">
        <v>421516.96078431408</v>
      </c>
      <c r="N33" s="65">
        <v>466857.86274509842</v>
      </c>
      <c r="O33" s="65">
        <v>540782.16279069788</v>
      </c>
      <c r="P33" s="13">
        <v>642380.40540540498</v>
      </c>
      <c r="Q33" s="13">
        <v>620486.875</v>
      </c>
      <c r="R33" s="13">
        <v>817350.52500000002</v>
      </c>
      <c r="S33" s="13">
        <v>755740.810810811</v>
      </c>
      <c r="T33" s="13">
        <v>738085.30555555597</v>
      </c>
      <c r="U33" s="13">
        <v>878120.97142857104</v>
      </c>
      <c r="V33" s="13">
        <v>730497.68571428605</v>
      </c>
      <c r="W33" s="13">
        <v>685047.23529411806</v>
      </c>
      <c r="X33" s="13">
        <v>676986.05555555597</v>
      </c>
      <c r="Y33" s="13">
        <v>793077.10810810805</v>
      </c>
      <c r="Z33" s="13">
        <v>966271.72972973005</v>
      </c>
      <c r="AA33" s="13">
        <v>891947.60526315798</v>
      </c>
      <c r="AB33" s="13">
        <v>947472.16216216201</v>
      </c>
    </row>
    <row r="34" spans="1:28" ht="12.75" customHeight="1" x14ac:dyDescent="0.2">
      <c r="A34" s="2" t="s">
        <v>83</v>
      </c>
      <c r="B34" s="13">
        <v>129884.923664122</v>
      </c>
      <c r="C34" s="13">
        <v>149697.336065574</v>
      </c>
      <c r="D34" s="13">
        <v>240146.42608695701</v>
      </c>
      <c r="E34" s="13">
        <v>243144.382352941</v>
      </c>
      <c r="F34" s="13">
        <v>322587.65000000002</v>
      </c>
      <c r="G34" s="65">
        <v>327059.45744680893</v>
      </c>
      <c r="H34" s="65">
        <v>388115.1136363633</v>
      </c>
      <c r="I34" s="65">
        <v>389921.28169014101</v>
      </c>
      <c r="J34" s="65">
        <v>406957.86153846158</v>
      </c>
      <c r="K34" s="65">
        <v>423763.50847457623</v>
      </c>
      <c r="L34" s="65">
        <v>426182.32653061202</v>
      </c>
      <c r="M34" s="65">
        <v>437711.54901960801</v>
      </c>
      <c r="N34" s="65">
        <v>500008.80392156885</v>
      </c>
      <c r="O34" s="65">
        <v>451222.93023255782</v>
      </c>
      <c r="P34" s="13">
        <v>559801.24324324296</v>
      </c>
      <c r="Q34" s="13">
        <v>379799.72499999998</v>
      </c>
      <c r="R34" s="13">
        <v>486510.57500000001</v>
      </c>
      <c r="S34" s="13">
        <v>521464.59459459502</v>
      </c>
      <c r="T34" s="13">
        <v>508157.69444444397</v>
      </c>
      <c r="U34" s="13">
        <v>440958.48571428598</v>
      </c>
      <c r="V34" s="13">
        <v>431409.8</v>
      </c>
      <c r="W34" s="13">
        <v>630280.23529411806</v>
      </c>
      <c r="X34" s="13">
        <v>525585.72222222202</v>
      </c>
      <c r="Y34" s="13">
        <v>559251.94594594603</v>
      </c>
      <c r="Z34" s="13">
        <v>584995.48648648697</v>
      </c>
      <c r="AA34" s="13">
        <v>975663.10526315798</v>
      </c>
      <c r="AB34" s="13">
        <v>992085.810810811</v>
      </c>
    </row>
    <row r="35" spans="1:28" ht="12.75" customHeight="1" x14ac:dyDescent="0.2">
      <c r="A35" s="2" t="s">
        <v>78</v>
      </c>
      <c r="B35" s="13">
        <v>2096145.3969465599</v>
      </c>
      <c r="C35" s="13">
        <v>2398382.7131147501</v>
      </c>
      <c r="D35" s="13">
        <v>2814425.66086957</v>
      </c>
      <c r="E35" s="13">
        <v>2005514.04901961</v>
      </c>
      <c r="F35" s="13">
        <v>1958419.37</v>
      </c>
      <c r="G35" s="65">
        <v>2833501.7872340418</v>
      </c>
      <c r="H35" s="65">
        <v>2800295.0795454565</v>
      </c>
      <c r="I35" s="65">
        <v>3378038.422535215</v>
      </c>
      <c r="J35" s="65">
        <v>4199968.9846153846</v>
      </c>
      <c r="K35" s="65">
        <v>4899997.1016949154</v>
      </c>
      <c r="L35" s="65">
        <v>4976382.2448979625</v>
      </c>
      <c r="M35" s="65">
        <v>4921264.7058823537</v>
      </c>
      <c r="N35" s="65">
        <v>5396498.4117647037</v>
      </c>
      <c r="O35" s="65">
        <v>6199564.0000000037</v>
      </c>
      <c r="P35" s="13">
        <v>8017847.81081081</v>
      </c>
      <c r="Q35" s="13">
        <v>7761276.375</v>
      </c>
      <c r="R35" s="13">
        <v>8641696.8000000007</v>
      </c>
      <c r="S35" s="13">
        <v>9245880.7837837804</v>
      </c>
      <c r="T35" s="13">
        <v>11985546.694444399</v>
      </c>
      <c r="U35" s="13">
        <v>11164714.9428571</v>
      </c>
      <c r="V35" s="13">
        <v>13025489.857142899</v>
      </c>
      <c r="W35" s="13">
        <v>13772816.8235294</v>
      </c>
      <c r="X35" s="13">
        <v>11966042.888888899</v>
      </c>
      <c r="Y35" s="13">
        <v>13550583.702702699</v>
      </c>
      <c r="Z35" s="13">
        <v>18851170.378378399</v>
      </c>
      <c r="AA35" s="13">
        <v>16701220.210526301</v>
      </c>
      <c r="AB35" s="13">
        <v>17062098.135135099</v>
      </c>
    </row>
    <row r="36" spans="1:28" s="11" customFormat="1" ht="12.75" customHeight="1" x14ac:dyDescent="0.2">
      <c r="A36" s="11" t="s">
        <v>51</v>
      </c>
      <c r="B36" s="16">
        <f>SUM(B17:B35)</f>
        <v>18112664.534351129</v>
      </c>
      <c r="C36" s="16">
        <f t="shared" ref="C36:Q36" si="0">SUM(C17:C35)</f>
        <v>19001340.975409817</v>
      </c>
      <c r="D36" s="16">
        <f t="shared" si="0"/>
        <v>19395520.356521737</v>
      </c>
      <c r="E36" s="16">
        <f t="shared" si="0"/>
        <v>20672238.843137261</v>
      </c>
      <c r="F36" s="16">
        <f t="shared" si="0"/>
        <v>20659808.669999998</v>
      </c>
      <c r="G36" s="16">
        <f t="shared" si="0"/>
        <v>22387879.234042559</v>
      </c>
      <c r="H36" s="16">
        <f t="shared" si="0"/>
        <v>25761473.602272734</v>
      </c>
      <c r="I36" s="16">
        <f t="shared" si="0"/>
        <v>32262027</v>
      </c>
      <c r="J36" s="16">
        <f t="shared" si="0"/>
        <v>37565667.492307715</v>
      </c>
      <c r="K36" s="16">
        <f t="shared" si="0"/>
        <v>41628986.118644074</v>
      </c>
      <c r="L36" s="16">
        <f t="shared" si="0"/>
        <v>46815388.20408164</v>
      </c>
      <c r="M36" s="16">
        <f t="shared" si="0"/>
        <v>44188580.313725501</v>
      </c>
      <c r="N36" s="16">
        <f t="shared" si="0"/>
        <v>50080477.039215706</v>
      </c>
      <c r="O36" s="16">
        <f t="shared" si="0"/>
        <v>60574614.209302336</v>
      </c>
      <c r="P36" s="16">
        <f t="shared" si="0"/>
        <v>63476254.783783786</v>
      </c>
      <c r="Q36" s="16">
        <f t="shared" si="0"/>
        <v>60362846.800000004</v>
      </c>
      <c r="R36" s="16">
        <f t="shared" ref="R36:S36" si="1">SUM(R17:R35)</f>
        <v>74906500.549999997</v>
      </c>
      <c r="S36" s="16">
        <f t="shared" si="1"/>
        <v>82515871.270270258</v>
      </c>
      <c r="T36" s="16">
        <f t="shared" ref="T36:U36" si="2">SUM(T17:T35)</f>
        <v>88220482.083333343</v>
      </c>
      <c r="U36" s="16">
        <f t="shared" si="2"/>
        <v>96577951.371428519</v>
      </c>
      <c r="V36" s="16">
        <f t="shared" ref="V36:W36" si="3">SUM(V17:V35)</f>
        <v>108946862.80000004</v>
      </c>
      <c r="W36" s="16">
        <f t="shared" si="3"/>
        <v>114450926.88235295</v>
      </c>
      <c r="X36" s="16">
        <f t="shared" ref="X36:AB36" si="4">SUM(X17:X35)</f>
        <v>106096092.25000001</v>
      </c>
      <c r="Y36" s="16">
        <f t="shared" si="4"/>
        <v>121638255.43243246</v>
      </c>
      <c r="Z36" s="16">
        <f t="shared" si="4"/>
        <v>163552751.83783779</v>
      </c>
      <c r="AA36" s="16">
        <f t="shared" si="4"/>
        <v>155503106.4736841</v>
      </c>
      <c r="AB36" s="16">
        <f t="shared" si="4"/>
        <v>151548972.05405402</v>
      </c>
    </row>
    <row r="37" spans="1:28" ht="11.25" customHeight="1" x14ac:dyDescent="0.2">
      <c r="AA37" s="2" t="s">
        <v>76</v>
      </c>
    </row>
    <row r="38" spans="1:28" ht="12.75" customHeight="1" x14ac:dyDescent="0.2">
      <c r="A38" s="11" t="s">
        <v>25</v>
      </c>
      <c r="B38" s="17">
        <f t="shared" ref="B38:Q38" si="5">B14-B36</f>
        <v>3387839.5572519712</v>
      </c>
      <c r="C38" s="17">
        <f t="shared" si="5"/>
        <v>2081776.6475409828</v>
      </c>
      <c r="D38" s="17">
        <f t="shared" si="5"/>
        <v>220618.39130436257</v>
      </c>
      <c r="E38" s="17">
        <f t="shared" si="5"/>
        <v>1128648.3725490384</v>
      </c>
      <c r="F38" s="17">
        <f t="shared" si="5"/>
        <v>882826.48000000045</v>
      </c>
      <c r="G38" s="17">
        <f t="shared" si="5"/>
        <v>-507686.31914892048</v>
      </c>
      <c r="H38" s="17">
        <f t="shared" si="5"/>
        <v>471482.46590906382</v>
      </c>
      <c r="I38" s="17">
        <f t="shared" si="5"/>
        <v>2552479.3943662122</v>
      </c>
      <c r="J38" s="17">
        <f t="shared" si="5"/>
        <v>6686036.5538461357</v>
      </c>
      <c r="K38" s="17">
        <f t="shared" si="5"/>
        <v>4525084.2203389779</v>
      </c>
      <c r="L38" s="17">
        <f t="shared" si="5"/>
        <v>2310879.8571428284</v>
      </c>
      <c r="M38" s="17">
        <f t="shared" si="5"/>
        <v>5393657.3137255237</v>
      </c>
      <c r="N38" s="17">
        <f t="shared" si="5"/>
        <v>8696120.6862745211</v>
      </c>
      <c r="O38" s="17">
        <f t="shared" si="5"/>
        <v>15703195.093023196</v>
      </c>
      <c r="P38" s="17">
        <f t="shared" si="5"/>
        <v>8398283.4324324206</v>
      </c>
      <c r="Q38" s="17">
        <f t="shared" si="5"/>
        <v>10876442.949999996</v>
      </c>
      <c r="R38" s="17">
        <f t="shared" ref="R38:S38" si="6">R14-R36</f>
        <v>15409442.975000009</v>
      </c>
      <c r="S38" s="17">
        <f t="shared" si="6"/>
        <v>27031277.459459737</v>
      </c>
      <c r="T38" s="17">
        <f t="shared" ref="T38:U38" si="7">T14-T36</f>
        <v>34748122.777777657</v>
      </c>
      <c r="U38" s="17">
        <f t="shared" si="7"/>
        <v>38235022.742857486</v>
      </c>
      <c r="V38" s="17">
        <f t="shared" ref="V38:W38" si="8">V14-V36</f>
        <v>36469592.228570968</v>
      </c>
      <c r="W38" s="17">
        <f t="shared" si="8"/>
        <v>42401820.264706045</v>
      </c>
      <c r="X38" s="17">
        <f t="shared" ref="X38:AB38" si="9">X14-X36</f>
        <v>30950035.249999985</v>
      </c>
      <c r="Y38" s="17">
        <f t="shared" si="9"/>
        <v>31935381.351351544</v>
      </c>
      <c r="Z38" s="17">
        <f t="shared" si="9"/>
        <v>43036939.243243217</v>
      </c>
      <c r="AA38" s="17">
        <f t="shared" si="9"/>
        <v>31345549.710526884</v>
      </c>
      <c r="AB38" s="17">
        <f t="shared" si="9"/>
        <v>36103452.594594985</v>
      </c>
    </row>
    <row r="39" spans="1:28" x14ac:dyDescent="0.2">
      <c r="AA39" s="2" t="s">
        <v>76</v>
      </c>
    </row>
    <row r="40" spans="1:28" ht="12.75" customHeight="1" x14ac:dyDescent="0.2">
      <c r="A40" s="2" t="s">
        <v>53</v>
      </c>
      <c r="AA40" s="2" t="s">
        <v>76</v>
      </c>
    </row>
    <row r="41" spans="1:28" ht="12.75" customHeight="1" x14ac:dyDescent="0.2">
      <c r="A41" s="2" t="s">
        <v>79</v>
      </c>
      <c r="B41" s="65">
        <v>286137.52671755699</v>
      </c>
      <c r="C41" s="65">
        <v>502615.72131147498</v>
      </c>
      <c r="D41" s="65">
        <v>680746.53043478297</v>
      </c>
      <c r="E41" s="65">
        <v>1156540.58823529</v>
      </c>
      <c r="F41" s="65">
        <v>1424962.83</v>
      </c>
      <c r="G41" s="65">
        <v>313029.22340425575</v>
      </c>
      <c r="H41" s="65">
        <v>201590.22727272726</v>
      </c>
      <c r="I41" s="65">
        <v>682509.40845070442</v>
      </c>
      <c r="J41" s="65">
        <v>997956.40000000386</v>
      </c>
      <c r="K41" s="65">
        <v>1292373.3728813559</v>
      </c>
      <c r="L41" s="65">
        <v>1790710.7142857143</v>
      </c>
      <c r="M41" s="65">
        <v>3166472.8039215645</v>
      </c>
      <c r="N41" s="65">
        <v>1461563.6078431341</v>
      </c>
      <c r="O41" s="65">
        <v>1528133.744186051</v>
      </c>
      <c r="P41" s="65">
        <v>1900720</v>
      </c>
      <c r="Q41" s="65">
        <v>1437154</v>
      </c>
      <c r="R41" s="65">
        <v>837402</v>
      </c>
      <c r="S41" s="65">
        <v>2657358.0540540498</v>
      </c>
      <c r="T41" s="65">
        <v>2206857</v>
      </c>
      <c r="U41" s="65">
        <v>2704040</v>
      </c>
      <c r="V41" s="65">
        <v>1472981</v>
      </c>
      <c r="W41" s="65">
        <v>1690915.20588235</v>
      </c>
      <c r="X41" s="65">
        <v>1827731.16666667</v>
      </c>
      <c r="Y41" s="65">
        <v>3414478</v>
      </c>
      <c r="Z41" s="65">
        <v>2913730</v>
      </c>
      <c r="AA41" s="65">
        <v>4509189</v>
      </c>
      <c r="AB41" s="65">
        <v>4436620</v>
      </c>
    </row>
    <row r="42" spans="1:28" ht="12.75" customHeight="1" x14ac:dyDescent="0.2">
      <c r="A42" s="2" t="s">
        <v>80</v>
      </c>
      <c r="B42" s="65">
        <v>1348427.2671755699</v>
      </c>
      <c r="C42" s="65">
        <v>1746941.9344262299</v>
      </c>
      <c r="D42" s="65">
        <v>1889534.90434783</v>
      </c>
      <c r="E42" s="65">
        <v>2466274.5098039201</v>
      </c>
      <c r="F42" s="65">
        <v>3049084.11</v>
      </c>
      <c r="G42" s="65">
        <v>3184766.691489365</v>
      </c>
      <c r="H42" s="65">
        <v>2294698.7727272743</v>
      </c>
      <c r="I42" s="65">
        <v>2416085.8028169014</v>
      </c>
      <c r="J42" s="65">
        <v>3277829.0153846163</v>
      </c>
      <c r="K42" s="65">
        <v>4065654.9661016949</v>
      </c>
      <c r="L42" s="65">
        <v>9793112.1428571176</v>
      </c>
      <c r="M42" s="65">
        <v>4985579.2745098053</v>
      </c>
      <c r="N42" s="65">
        <v>5349002.2352941204</v>
      </c>
      <c r="O42" s="65">
        <v>5257870.2790697701</v>
      </c>
      <c r="P42" s="65">
        <v>5285774</v>
      </c>
      <c r="Q42" s="65">
        <v>5924568</v>
      </c>
      <c r="R42" s="65">
        <v>8304349</v>
      </c>
      <c r="S42" s="65">
        <v>11677814.4054054</v>
      </c>
      <c r="T42" s="65">
        <v>5408065</v>
      </c>
      <c r="U42" s="65">
        <v>5980944</v>
      </c>
      <c r="V42" s="65">
        <v>6493211</v>
      </c>
      <c r="W42" s="65">
        <v>6475040</v>
      </c>
      <c r="X42" s="65">
        <v>5393365.6666666698</v>
      </c>
      <c r="Y42" s="65">
        <v>6410586</v>
      </c>
      <c r="Z42" s="65">
        <v>8188143</v>
      </c>
      <c r="AA42" s="65">
        <v>11717040</v>
      </c>
      <c r="AB42" s="65">
        <v>15064708</v>
      </c>
    </row>
    <row r="43" spans="1:28" ht="12.75" customHeight="1" x14ac:dyDescent="0.2">
      <c r="A43" s="11" t="s">
        <v>7</v>
      </c>
      <c r="B43" s="16">
        <f>B41-B42</f>
        <v>-1062289.740458013</v>
      </c>
      <c r="C43" s="16">
        <f>C41-C42</f>
        <v>-1244326.213114755</v>
      </c>
      <c r="D43" s="16">
        <f>D41-D42</f>
        <v>-1208788.3739130469</v>
      </c>
      <c r="E43" s="16">
        <f>E41-E42</f>
        <v>-1309733.92156863</v>
      </c>
      <c r="F43" s="16">
        <f>F41-F42</f>
        <v>-1624121.2799999998</v>
      </c>
      <c r="G43" s="16">
        <f t="shared" ref="G43:Q43" si="10">G41-G42</f>
        <v>-2871737.4680851093</v>
      </c>
      <c r="H43" s="16">
        <f t="shared" si="10"/>
        <v>-2093108.545454547</v>
      </c>
      <c r="I43" s="16">
        <f t="shared" si="10"/>
        <v>-1733576.3943661968</v>
      </c>
      <c r="J43" s="16">
        <f t="shared" si="10"/>
        <v>-2279872.6153846122</v>
      </c>
      <c r="K43" s="16">
        <f t="shared" si="10"/>
        <v>-2773281.5932203392</v>
      </c>
      <c r="L43" s="16">
        <f t="shared" si="10"/>
        <v>-8002401.428571403</v>
      </c>
      <c r="M43" s="16">
        <f t="shared" si="10"/>
        <v>-1819106.4705882408</v>
      </c>
      <c r="N43" s="16">
        <f t="shared" si="10"/>
        <v>-3887438.6274509863</v>
      </c>
      <c r="O43" s="16">
        <f t="shared" si="10"/>
        <v>-3729736.5348837189</v>
      </c>
      <c r="P43" s="16">
        <f t="shared" si="10"/>
        <v>-3385054</v>
      </c>
      <c r="Q43" s="16">
        <f t="shared" si="10"/>
        <v>-4487414</v>
      </c>
      <c r="R43" s="16">
        <f t="shared" ref="R43:S43" si="11">R41-R42</f>
        <v>-7466947</v>
      </c>
      <c r="S43" s="16">
        <f t="shared" si="11"/>
        <v>-9020456.3513513505</v>
      </c>
      <c r="T43" s="16">
        <f t="shared" ref="T43:U43" si="12">T41-T42</f>
        <v>-3201208</v>
      </c>
      <c r="U43" s="16">
        <f t="shared" si="12"/>
        <v>-3276904</v>
      </c>
      <c r="V43" s="16">
        <f t="shared" ref="V43:W43" si="13">V41-V42</f>
        <v>-5020230</v>
      </c>
      <c r="W43" s="16">
        <f t="shared" si="13"/>
        <v>-4784124.79411765</v>
      </c>
      <c r="X43" s="16">
        <f t="shared" ref="X43:AB43" si="14">X41-X42</f>
        <v>-3565634.5</v>
      </c>
      <c r="Y43" s="16">
        <f t="shared" si="14"/>
        <v>-2996108</v>
      </c>
      <c r="Z43" s="16">
        <f t="shared" si="14"/>
        <v>-5274413</v>
      </c>
      <c r="AA43" s="16">
        <f t="shared" si="14"/>
        <v>-7207851</v>
      </c>
      <c r="AB43" s="16">
        <f t="shared" si="14"/>
        <v>-10628088</v>
      </c>
    </row>
    <row r="44" spans="1:28" ht="11.25" customHeight="1" x14ac:dyDescent="0.2">
      <c r="AA44" s="2" t="s">
        <v>76</v>
      </c>
    </row>
    <row r="45" spans="1:28" ht="12.75" customHeight="1" x14ac:dyDescent="0.2">
      <c r="A45" s="11" t="s">
        <v>11</v>
      </c>
      <c r="B45" s="17">
        <f t="shared" ref="B45:Q45" si="15">B38+B43</f>
        <v>2325549.8167939582</v>
      </c>
      <c r="C45" s="17">
        <f t="shared" si="15"/>
        <v>837450.43442622782</v>
      </c>
      <c r="D45" s="17">
        <f t="shared" si="15"/>
        <v>-988169.98260868434</v>
      </c>
      <c r="E45" s="17">
        <f t="shared" si="15"/>
        <v>-181085.54901959165</v>
      </c>
      <c r="F45" s="17">
        <f t="shared" si="15"/>
        <v>-741294.79999999935</v>
      </c>
      <c r="G45" s="17">
        <f t="shared" si="15"/>
        <v>-3379423.7872340297</v>
      </c>
      <c r="H45" s="17">
        <f t="shared" si="15"/>
        <v>-1621626.0795454832</v>
      </c>
      <c r="I45" s="17">
        <f t="shared" si="15"/>
        <v>818903.00000001537</v>
      </c>
      <c r="J45" s="17">
        <f t="shared" si="15"/>
        <v>4406163.9384615235</v>
      </c>
      <c r="K45" s="17">
        <f t="shared" si="15"/>
        <v>1751802.6271186387</v>
      </c>
      <c r="L45" s="17">
        <f t="shared" si="15"/>
        <v>-5691521.5714285746</v>
      </c>
      <c r="M45" s="17">
        <f t="shared" si="15"/>
        <v>3574550.8431372829</v>
      </c>
      <c r="N45" s="17">
        <f t="shared" si="15"/>
        <v>4808682.0588235352</v>
      </c>
      <c r="O45" s="17">
        <f t="shared" si="15"/>
        <v>11973458.558139477</v>
      </c>
      <c r="P45" s="17">
        <f t="shared" si="15"/>
        <v>5013229.4324324206</v>
      </c>
      <c r="Q45" s="17">
        <f t="shared" si="15"/>
        <v>6389028.9499999955</v>
      </c>
      <c r="R45" s="17">
        <f t="shared" ref="R45:S45" si="16">R38+R43</f>
        <v>7942495.9750000089</v>
      </c>
      <c r="S45" s="17">
        <f t="shared" si="16"/>
        <v>18010821.108108386</v>
      </c>
      <c r="T45" s="17">
        <f t="shared" ref="T45:U45" si="17">T38+T43</f>
        <v>31546914.777777657</v>
      </c>
      <c r="U45" s="17">
        <f t="shared" si="17"/>
        <v>34958118.742857486</v>
      </c>
      <c r="V45" s="17">
        <f t="shared" ref="V45:W45" si="18">V38+V43</f>
        <v>31449362.228570968</v>
      </c>
      <c r="W45" s="17">
        <f t="shared" si="18"/>
        <v>37617695.470588394</v>
      </c>
      <c r="X45" s="17">
        <f t="shared" ref="X45:AB45" si="19">X38+X43</f>
        <v>27384400.749999985</v>
      </c>
      <c r="Y45" s="17">
        <f t="shared" si="19"/>
        <v>28939273.351351544</v>
      </c>
      <c r="Z45" s="17">
        <f t="shared" si="19"/>
        <v>37762526.243243217</v>
      </c>
      <c r="AA45" s="17">
        <f t="shared" si="19"/>
        <v>24137698.710526884</v>
      </c>
      <c r="AB45" s="17">
        <f t="shared" si="19"/>
        <v>25475364.594594985</v>
      </c>
    </row>
    <row r="46" spans="1:28" x14ac:dyDescent="0.2">
      <c r="A46" s="11"/>
    </row>
    <row r="47" spans="1:28" x14ac:dyDescent="0.2">
      <c r="A47" s="11"/>
    </row>
    <row r="48" spans="1:28" ht="15" customHeight="1" x14ac:dyDescent="0.2">
      <c r="A48" s="18" t="s">
        <v>105</v>
      </c>
    </row>
    <row r="49" spans="1:28" ht="12.75" customHeight="1" x14ac:dyDescent="0.2">
      <c r="A49" s="2" t="s">
        <v>47</v>
      </c>
      <c r="B49" s="13"/>
      <c r="C49" s="13"/>
      <c r="D49" s="13"/>
      <c r="E49" s="13"/>
      <c r="F49" s="13"/>
      <c r="G49" s="13">
        <v>6588753.0106383003</v>
      </c>
      <c r="H49" s="13">
        <v>10964986.090909064</v>
      </c>
      <c r="I49" s="13">
        <v>18880562.605633829</v>
      </c>
      <c r="J49" s="13">
        <v>28347699.015384592</v>
      </c>
      <c r="K49" s="13">
        <v>32200169.576271188</v>
      </c>
      <c r="L49" s="13">
        <v>47168600.204081602</v>
      </c>
      <c r="M49" s="13">
        <v>49800071.62745095</v>
      </c>
      <c r="N49" s="13">
        <v>57748619.666666627</v>
      </c>
      <c r="O49" s="13">
        <v>71252532.372093052</v>
      </c>
      <c r="P49" s="13">
        <v>67367843</v>
      </c>
      <c r="Q49" s="13">
        <v>71917682</v>
      </c>
      <c r="R49" s="13">
        <v>68595320</v>
      </c>
      <c r="S49" s="13">
        <v>66729694</v>
      </c>
      <c r="T49" s="13">
        <v>72806690</v>
      </c>
      <c r="U49" s="13">
        <v>73495194</v>
      </c>
      <c r="V49" s="13">
        <v>95086165</v>
      </c>
      <c r="W49" s="13">
        <v>100561054.58823501</v>
      </c>
      <c r="X49" s="13">
        <v>98591833.611111104</v>
      </c>
      <c r="Y49" s="13">
        <v>141978293</v>
      </c>
      <c r="Z49" s="13">
        <v>122065014</v>
      </c>
      <c r="AA49" s="13">
        <v>97216913</v>
      </c>
      <c r="AB49" s="13">
        <v>100395074</v>
      </c>
    </row>
    <row r="50" spans="1:28" ht="12.75" customHeight="1" x14ac:dyDescent="0.2">
      <c r="A50" s="2" t="s">
        <v>46</v>
      </c>
      <c r="B50" s="13"/>
      <c r="C50" s="13"/>
      <c r="D50" s="13"/>
      <c r="E50" s="13"/>
      <c r="F50" s="13"/>
      <c r="G50" s="13">
        <v>40558981.787234008</v>
      </c>
      <c r="H50" s="13">
        <v>40970526.022727303</v>
      </c>
      <c r="I50" s="13">
        <v>44258434.605633825</v>
      </c>
      <c r="J50" s="13">
        <v>44727184.553846158</v>
      </c>
      <c r="K50" s="13">
        <v>37380568.220338993</v>
      </c>
      <c r="L50" s="13">
        <v>42601232.57142856</v>
      </c>
      <c r="M50" s="13">
        <v>46750013.823529385</v>
      </c>
      <c r="N50" s="13">
        <v>47800495.431372508</v>
      </c>
      <c r="O50" s="13">
        <v>48597155.93023257</v>
      </c>
      <c r="P50" s="13">
        <v>58694288</v>
      </c>
      <c r="Q50" s="13">
        <v>66436759</v>
      </c>
      <c r="R50" s="13">
        <v>98773622</v>
      </c>
      <c r="S50" s="13">
        <v>108890097.972973</v>
      </c>
      <c r="T50" s="13">
        <v>111191574</v>
      </c>
      <c r="U50" s="13">
        <v>105310280</v>
      </c>
      <c r="V50" s="13">
        <v>152499391</v>
      </c>
      <c r="W50" s="13">
        <v>152119202.38235301</v>
      </c>
      <c r="X50" s="13">
        <v>161912740.11111099</v>
      </c>
      <c r="Y50" s="13">
        <v>204574430</v>
      </c>
      <c r="Z50" s="13">
        <v>187145952</v>
      </c>
      <c r="AA50" s="13">
        <v>201831806</v>
      </c>
      <c r="AB50" s="13">
        <v>223812654</v>
      </c>
    </row>
    <row r="51" spans="1:28" ht="12.75" customHeight="1" x14ac:dyDescent="0.2">
      <c r="A51" s="2" t="s">
        <v>81</v>
      </c>
      <c r="B51" s="13"/>
      <c r="C51" s="13"/>
      <c r="D51" s="13"/>
      <c r="E51" s="13"/>
      <c r="F51" s="13"/>
      <c r="G51" s="66">
        <v>4551079.3936170228</v>
      </c>
      <c r="H51" s="66">
        <v>3249236.1818181826</v>
      </c>
      <c r="I51" s="66">
        <v>11348865.394366188</v>
      </c>
      <c r="J51" s="66">
        <v>15879630.492307656</v>
      </c>
      <c r="K51" s="66">
        <v>15783988.627118643</v>
      </c>
      <c r="L51" s="66">
        <v>19881907.163265269</v>
      </c>
      <c r="M51" s="66">
        <v>19255131.450980429</v>
      </c>
      <c r="N51" s="66">
        <v>13347150.627450973</v>
      </c>
      <c r="O51" s="66">
        <v>12664422.162790669</v>
      </c>
      <c r="P51" s="13">
        <v>14867645</v>
      </c>
      <c r="Q51" s="13">
        <v>6432719</v>
      </c>
      <c r="R51" s="13">
        <v>10599360</v>
      </c>
      <c r="S51" s="13">
        <v>12048780.1621622</v>
      </c>
      <c r="T51" s="13">
        <v>14599843</v>
      </c>
      <c r="U51" s="13">
        <v>22324650</v>
      </c>
      <c r="V51" s="13">
        <v>26459642</v>
      </c>
      <c r="W51" s="13">
        <v>25640652.0294118</v>
      </c>
      <c r="X51" s="13">
        <v>16246734.7222222</v>
      </c>
      <c r="Y51" s="13">
        <v>21831923</v>
      </c>
      <c r="Z51" s="13">
        <v>31702394</v>
      </c>
      <c r="AA51" s="13">
        <v>32566620</v>
      </c>
      <c r="AB51" s="13">
        <v>31515582</v>
      </c>
    </row>
    <row r="52" spans="1:28" s="11" customFormat="1" ht="12.75" customHeight="1" x14ac:dyDescent="0.2">
      <c r="A52" s="11" t="s">
        <v>82</v>
      </c>
      <c r="B52" s="19"/>
      <c r="C52" s="19"/>
      <c r="D52" s="19"/>
      <c r="E52" s="19"/>
      <c r="F52" s="19"/>
      <c r="G52" s="19">
        <v>51698814.191489339</v>
      </c>
      <c r="H52" s="19">
        <v>55184748.29545451</v>
      </c>
      <c r="I52" s="19">
        <v>74487862.60563384</v>
      </c>
      <c r="J52" s="19">
        <v>88954514.061538488</v>
      </c>
      <c r="K52" s="19">
        <v>85364726.423728809</v>
      </c>
      <c r="L52" s="19">
        <v>109651739.93877536</v>
      </c>
      <c r="M52" s="19">
        <v>115805216.90196051</v>
      </c>
      <c r="N52" s="19">
        <v>118896265.7254902</v>
      </c>
      <c r="O52" s="19">
        <v>132514110.46511637</v>
      </c>
      <c r="P52" s="19">
        <v>140929776</v>
      </c>
      <c r="Q52" s="19">
        <v>144787160</v>
      </c>
      <c r="R52" s="19">
        <v>177968302</v>
      </c>
      <c r="S52" s="19">
        <v>187668572.13513499</v>
      </c>
      <c r="T52" s="19">
        <v>198598107</v>
      </c>
      <c r="U52" s="19">
        <v>201130124</v>
      </c>
      <c r="V52" s="19">
        <v>274045198</v>
      </c>
      <c r="W52" s="19">
        <v>278320909</v>
      </c>
      <c r="X52" s="19">
        <v>276751308.444444</v>
      </c>
      <c r="Y52" s="19">
        <v>368384646</v>
      </c>
      <c r="Z52" s="19">
        <v>340913360</v>
      </c>
      <c r="AA52" s="19">
        <v>331615339</v>
      </c>
      <c r="AB52" s="19">
        <v>355723310</v>
      </c>
    </row>
    <row r="53" spans="1:28" ht="12.75" customHeight="1" x14ac:dyDescent="0.2">
      <c r="A53" s="11" t="s">
        <v>35</v>
      </c>
      <c r="B53" s="27"/>
      <c r="C53" s="27"/>
      <c r="D53" s="27"/>
      <c r="E53" s="27"/>
      <c r="F53" s="27"/>
      <c r="G53" s="19">
        <v>7245451.5638297861</v>
      </c>
      <c r="H53" s="19">
        <v>7339525.7727272743</v>
      </c>
      <c r="I53" s="19">
        <v>10947284.394366158</v>
      </c>
      <c r="J53" s="19">
        <v>19657498.599999964</v>
      </c>
      <c r="K53" s="19">
        <v>19259878.288135592</v>
      </c>
      <c r="L53" s="19">
        <v>19308478.265306141</v>
      </c>
      <c r="M53" s="19">
        <v>24930293.352941196</v>
      </c>
      <c r="N53" s="19">
        <v>24986321.588235285</v>
      </c>
      <c r="O53" s="19">
        <v>38883490.604651183</v>
      </c>
      <c r="P53" s="27">
        <v>33568652</v>
      </c>
      <c r="Q53" s="27">
        <v>31124673</v>
      </c>
      <c r="R53" s="27">
        <v>30071313</v>
      </c>
      <c r="S53" s="27">
        <v>54266778.540540501</v>
      </c>
      <c r="T53" s="27">
        <v>65632356</v>
      </c>
      <c r="U53" s="27">
        <v>63869353</v>
      </c>
      <c r="V53" s="27">
        <v>81905217</v>
      </c>
      <c r="W53" s="27">
        <v>89995155.2058824</v>
      </c>
      <c r="X53" s="27">
        <v>79089819.444444403</v>
      </c>
      <c r="Y53" s="27">
        <v>102403887</v>
      </c>
      <c r="Z53" s="27">
        <v>104253452</v>
      </c>
      <c r="AA53" s="27">
        <v>100619795</v>
      </c>
      <c r="AB53" s="27">
        <v>98397981</v>
      </c>
    </row>
    <row r="54" spans="1:28" s="11" customFormat="1" ht="12.75" customHeight="1" x14ac:dyDescent="0.2">
      <c r="A54" s="11" t="s">
        <v>36</v>
      </c>
      <c r="B54" s="19"/>
      <c r="C54" s="19"/>
      <c r="D54" s="19"/>
      <c r="E54" s="19"/>
      <c r="F54" s="19"/>
      <c r="G54" s="19">
        <f t="shared" ref="G54:O54" si="20">SUM(G52:G53)</f>
        <v>58944265.755319126</v>
      </c>
      <c r="H54" s="19">
        <f t="shared" si="20"/>
        <v>62524274.068181783</v>
      </c>
      <c r="I54" s="19">
        <f t="shared" si="20"/>
        <v>85435147</v>
      </c>
      <c r="J54" s="19">
        <f t="shared" si="20"/>
        <v>108612012.66153845</v>
      </c>
      <c r="K54" s="19">
        <f t="shared" si="20"/>
        <v>104624604.7118644</v>
      </c>
      <c r="L54" s="19">
        <f t="shared" si="20"/>
        <v>128960218.20408151</v>
      </c>
      <c r="M54" s="19">
        <f t="shared" si="20"/>
        <v>140735510.25490171</v>
      </c>
      <c r="N54" s="19">
        <f t="shared" si="20"/>
        <v>143882587.31372547</v>
      </c>
      <c r="O54" s="19">
        <f t="shared" si="20"/>
        <v>171397601.06976753</v>
      </c>
      <c r="P54" s="19">
        <f>SUM(P52:P53)</f>
        <v>174498428</v>
      </c>
      <c r="Q54" s="19">
        <f>SUM(Q52:Q53)</f>
        <v>175911833</v>
      </c>
      <c r="R54" s="19">
        <v>208039615</v>
      </c>
      <c r="S54" s="19">
        <v>241935350.67567599</v>
      </c>
      <c r="T54" s="19">
        <v>264230463</v>
      </c>
      <c r="U54" s="19">
        <v>264999477</v>
      </c>
      <c r="V54" s="19">
        <v>355950415</v>
      </c>
      <c r="W54" s="19">
        <v>368316064.20588201</v>
      </c>
      <c r="X54" s="19">
        <v>355841127.88888901</v>
      </c>
      <c r="Y54" s="19">
        <v>470788533</v>
      </c>
      <c r="Z54" s="19">
        <v>445166812</v>
      </c>
      <c r="AA54" s="19">
        <v>432235134</v>
      </c>
      <c r="AB54" s="19">
        <v>454121291</v>
      </c>
    </row>
    <row r="55" spans="1:28" ht="11.25" customHeight="1" x14ac:dyDescent="0.2"/>
    <row r="56" spans="1:28" ht="12.75" customHeight="1" x14ac:dyDescent="0.2">
      <c r="A56" s="2" t="s">
        <v>48</v>
      </c>
      <c r="B56" s="13"/>
      <c r="C56" s="13"/>
      <c r="D56" s="13"/>
      <c r="E56" s="13"/>
      <c r="F56" s="13"/>
      <c r="G56" s="13">
        <v>7040844.5425531818</v>
      </c>
      <c r="H56" s="13">
        <v>3438725.852272721</v>
      </c>
      <c r="I56" s="13">
        <v>9334876.1408450957</v>
      </c>
      <c r="J56" s="13">
        <v>24223991.292307723</v>
      </c>
      <c r="K56" s="13">
        <v>18769424.677966107</v>
      </c>
      <c r="L56" s="13">
        <v>22363466.265306134</v>
      </c>
      <c r="M56" s="13">
        <v>27510886.607843146</v>
      </c>
      <c r="N56" s="13">
        <v>27061660.352941152</v>
      </c>
      <c r="O56" s="13">
        <v>35200461.348837182</v>
      </c>
      <c r="P56" s="13">
        <v>43235056</v>
      </c>
      <c r="Q56" s="13">
        <v>44655537</v>
      </c>
      <c r="R56" s="13">
        <v>51559554</v>
      </c>
      <c r="S56" s="13">
        <v>57659987.1621622</v>
      </c>
      <c r="T56" s="13">
        <v>69325220</v>
      </c>
      <c r="U56" s="13">
        <v>55258271</v>
      </c>
      <c r="V56" s="13">
        <v>92400423</v>
      </c>
      <c r="W56" s="13">
        <v>96631234.441176504</v>
      </c>
      <c r="X56" s="13">
        <v>102578471.055556</v>
      </c>
      <c r="Y56" s="13">
        <v>138130049</v>
      </c>
      <c r="Z56" s="13">
        <v>145403005</v>
      </c>
      <c r="AA56" s="13">
        <v>138239672</v>
      </c>
      <c r="AB56" s="13">
        <v>138893477</v>
      </c>
    </row>
    <row r="57" spans="1:28" ht="12.75" customHeight="1" x14ac:dyDescent="0.2">
      <c r="A57" s="2" t="s">
        <v>37</v>
      </c>
      <c r="B57" s="31"/>
      <c r="C57" s="31"/>
      <c r="D57" s="31"/>
      <c r="E57" s="31"/>
      <c r="F57" s="31"/>
      <c r="G57" s="13">
        <v>44642165.723404273</v>
      </c>
      <c r="H57" s="13">
        <v>50427584.715909079</v>
      </c>
      <c r="I57" s="13">
        <v>65893056.112676069</v>
      </c>
      <c r="J57" s="13">
        <v>72597292.84615384</v>
      </c>
      <c r="K57" s="13">
        <v>70456242.593220353</v>
      </c>
      <c r="L57" s="13">
        <v>89202187.510204077</v>
      </c>
      <c r="M57" s="13">
        <v>95234002.196078718</v>
      </c>
      <c r="N57" s="13">
        <v>98388194.313725322</v>
      </c>
      <c r="O57" s="13">
        <v>108402065.79069725</v>
      </c>
      <c r="P57" s="31">
        <v>108727773</v>
      </c>
      <c r="Q57" s="31">
        <v>105575344</v>
      </c>
      <c r="R57" s="31">
        <v>127626207</v>
      </c>
      <c r="S57" s="31">
        <v>145283671.702703</v>
      </c>
      <c r="T57" s="31">
        <v>148530208</v>
      </c>
      <c r="U57" s="31">
        <v>152058534</v>
      </c>
      <c r="V57" s="31">
        <v>201810366</v>
      </c>
      <c r="W57" s="31">
        <v>209415880.23529401</v>
      </c>
      <c r="X57" s="31">
        <v>202905586.38888901</v>
      </c>
      <c r="Y57" s="31">
        <v>260159257</v>
      </c>
      <c r="Z57" s="31">
        <v>225178856</v>
      </c>
      <c r="AA57" s="31">
        <v>219666264</v>
      </c>
      <c r="AB57" s="31">
        <v>247295713</v>
      </c>
    </row>
    <row r="58" spans="1:28" ht="12.75" customHeight="1" x14ac:dyDescent="0.2">
      <c r="A58" s="2" t="s">
        <v>38</v>
      </c>
      <c r="B58" s="31"/>
      <c r="C58" s="31"/>
      <c r="D58" s="31"/>
      <c r="E58" s="31"/>
      <c r="F58" s="31"/>
      <c r="G58" s="13">
        <v>7261255.4893617006</v>
      </c>
      <c r="H58" s="13">
        <v>8657963.5000000019</v>
      </c>
      <c r="I58" s="13">
        <v>10207214.746478915</v>
      </c>
      <c r="J58" s="13">
        <v>11790728.523076884</v>
      </c>
      <c r="K58" s="13">
        <v>15398937.440677967</v>
      </c>
      <c r="L58" s="13">
        <v>17394564.428571448</v>
      </c>
      <c r="M58" s="13">
        <v>17990621.450980354</v>
      </c>
      <c r="N58" s="13">
        <v>18432732.647058815</v>
      </c>
      <c r="O58" s="13">
        <v>27795073.93023257</v>
      </c>
      <c r="P58" s="31">
        <v>22535599</v>
      </c>
      <c r="Q58" s="31">
        <v>25680952</v>
      </c>
      <c r="R58" s="31">
        <v>28853854</v>
      </c>
      <c r="S58" s="31">
        <v>38991691.810810797</v>
      </c>
      <c r="T58" s="31">
        <v>46375035</v>
      </c>
      <c r="U58" s="31">
        <v>57682672</v>
      </c>
      <c r="V58" s="31">
        <v>61739626</v>
      </c>
      <c r="W58" s="31">
        <v>62268949.5294118</v>
      </c>
      <c r="X58" s="31">
        <v>50357070.444444403</v>
      </c>
      <c r="Y58" s="31">
        <v>72499227</v>
      </c>
      <c r="Z58" s="31">
        <v>74584951</v>
      </c>
      <c r="AA58" s="31">
        <v>74329198</v>
      </c>
      <c r="AB58" s="31">
        <v>67932101</v>
      </c>
    </row>
    <row r="59" spans="1:28" s="11" customFormat="1" ht="12.75" customHeight="1" x14ac:dyDescent="0.2">
      <c r="A59" s="11" t="s">
        <v>39</v>
      </c>
      <c r="B59" s="19"/>
      <c r="C59" s="19"/>
      <c r="D59" s="19"/>
      <c r="E59" s="19"/>
      <c r="F59" s="19"/>
      <c r="G59" s="19">
        <f t="shared" ref="G59:Q59" si="21">SUM(G56:G58)</f>
        <v>58944265.755319156</v>
      </c>
      <c r="H59" s="19">
        <f t="shared" si="21"/>
        <v>62524274.068181798</v>
      </c>
      <c r="I59" s="19">
        <f t="shared" si="21"/>
        <v>85435147.000000075</v>
      </c>
      <c r="J59" s="19">
        <f t="shared" si="21"/>
        <v>108612012.66153845</v>
      </c>
      <c r="K59" s="19">
        <f t="shared" si="21"/>
        <v>104624604.71186443</v>
      </c>
      <c r="L59" s="19">
        <f t="shared" si="21"/>
        <v>128960218.20408165</v>
      </c>
      <c r="M59" s="19">
        <f t="shared" si="21"/>
        <v>140735510.25490221</v>
      </c>
      <c r="N59" s="19">
        <f t="shared" si="21"/>
        <v>143882587.31372529</v>
      </c>
      <c r="O59" s="19">
        <f t="shared" si="21"/>
        <v>171397601.069767</v>
      </c>
      <c r="P59" s="19">
        <f t="shared" si="21"/>
        <v>174498428</v>
      </c>
      <c r="Q59" s="19">
        <f t="shared" si="21"/>
        <v>175911833</v>
      </c>
      <c r="R59" s="19">
        <f t="shared" ref="R59:S59" si="22">SUM(R56:R58)</f>
        <v>208039615</v>
      </c>
      <c r="S59" s="19">
        <f t="shared" si="22"/>
        <v>241935350.67567599</v>
      </c>
      <c r="T59" s="19">
        <f t="shared" ref="T59:U59" si="23">SUM(T56:T58)</f>
        <v>264230463</v>
      </c>
      <c r="U59" s="19">
        <f t="shared" si="23"/>
        <v>264999477</v>
      </c>
      <c r="V59" s="19">
        <f t="shared" ref="V59:W59" si="24">SUM(V56:V58)</f>
        <v>355950415</v>
      </c>
      <c r="W59" s="19">
        <f t="shared" si="24"/>
        <v>368316064.20588231</v>
      </c>
      <c r="X59" s="19">
        <f t="shared" ref="X59:AB59" si="25">SUM(X56:X58)</f>
        <v>355841127.88888943</v>
      </c>
      <c r="Y59" s="19">
        <f t="shared" si="25"/>
        <v>470788533</v>
      </c>
      <c r="Z59" s="19">
        <f t="shared" si="25"/>
        <v>445166812</v>
      </c>
      <c r="AA59" s="19">
        <f t="shared" si="25"/>
        <v>432235134</v>
      </c>
      <c r="AB59" s="19">
        <f t="shared" si="25"/>
        <v>454121291</v>
      </c>
    </row>
    <row r="60" spans="1:28" s="11" customFormat="1" ht="11.25" customHeight="1" x14ac:dyDescent="0.2">
      <c r="B60" s="20"/>
      <c r="C60" s="20"/>
      <c r="D60" s="20"/>
      <c r="E60" s="20"/>
      <c r="F60" s="20"/>
      <c r="G60" s="20"/>
      <c r="H60" s="20"/>
      <c r="I60" s="20"/>
      <c r="J60" s="20"/>
      <c r="K60" s="20"/>
      <c r="L60" s="20"/>
      <c r="M60" s="20"/>
      <c r="N60" s="20"/>
    </row>
    <row r="61" spans="1:28" ht="11.25" customHeight="1" x14ac:dyDescent="0.2">
      <c r="A61" s="11"/>
    </row>
    <row r="62" spans="1:28" ht="15" customHeight="1" x14ac:dyDescent="0.2">
      <c r="A62" s="9" t="s">
        <v>90</v>
      </c>
    </row>
    <row r="63" spans="1:28" ht="12.75" customHeight="1" x14ac:dyDescent="0.2">
      <c r="A63" s="2" t="s">
        <v>42</v>
      </c>
      <c r="B63" s="22"/>
      <c r="C63" s="22"/>
      <c r="D63" s="22"/>
      <c r="E63" s="22"/>
      <c r="F63" s="22"/>
      <c r="G63" s="21">
        <f t="shared" ref="G63:Q63" si="26">(G45+G42)*100/G59</f>
        <v>-0.33023924083251277</v>
      </c>
      <c r="H63" s="21">
        <f t="shared" si="26"/>
        <v>1.0764982132344556</v>
      </c>
      <c r="I63" s="21">
        <f t="shared" si="26"/>
        <v>3.7864847389060077</v>
      </c>
      <c r="J63" s="21">
        <f t="shared" si="26"/>
        <v>7.0747173959397456</v>
      </c>
      <c r="K63" s="21">
        <f t="shared" si="26"/>
        <v>5.5603150035706985</v>
      </c>
      <c r="L63" s="21">
        <f t="shared" si="26"/>
        <v>3.1805083990612584</v>
      </c>
      <c r="M63" s="21">
        <f t="shared" si="26"/>
        <v>6.0824237622351713</v>
      </c>
      <c r="N63" s="21">
        <f t="shared" si="26"/>
        <v>7.0597036679425145</v>
      </c>
      <c r="O63" s="21">
        <f t="shared" si="26"/>
        <v>10.053424744372748</v>
      </c>
      <c r="P63" s="21">
        <f t="shared" si="26"/>
        <v>5.9020608669508592</v>
      </c>
      <c r="Q63" s="21">
        <f t="shared" si="26"/>
        <v>6.9998684795695327</v>
      </c>
      <c r="R63" s="21">
        <f t="shared" ref="R63:S63" si="27">(R45+R42)*100/R59</f>
        <v>7.8094957900205735</v>
      </c>
      <c r="S63" s="21">
        <f t="shared" si="27"/>
        <v>12.271309434772347</v>
      </c>
      <c r="T63" s="21">
        <f t="shared" ref="T63:U63" si="28">(T45+T42)*100/T59</f>
        <v>13.985889196196753</v>
      </c>
      <c r="U63" s="21">
        <f t="shared" si="28"/>
        <v>15.448733411220084</v>
      </c>
      <c r="V63" s="21">
        <f t="shared" ref="V63:W63" si="29">(V45+V42)*100/V59</f>
        <v>10.659510884000786</v>
      </c>
      <c r="W63" s="21">
        <f t="shared" si="29"/>
        <v>11.971439683375124</v>
      </c>
      <c r="X63" s="21">
        <f t="shared" ref="X63:Z63" si="30">(X45+X42)*100/X59</f>
        <v>9.2113485057582878</v>
      </c>
      <c r="Y63" s="21">
        <f t="shared" si="30"/>
        <v>7.5086491860989195</v>
      </c>
      <c r="Z63" s="21">
        <f t="shared" si="30"/>
        <v>10.32212375329615</v>
      </c>
      <c r="AA63" s="21">
        <f t="shared" ref="AA63:AB63" si="31">(AA45+AA42)*100/AA59</f>
        <v>8.2951930304043469</v>
      </c>
      <c r="AB63" s="21">
        <f t="shared" si="31"/>
        <v>8.9271464249834054</v>
      </c>
    </row>
    <row r="64" spans="1:28" ht="12.75" customHeight="1" x14ac:dyDescent="0.2">
      <c r="A64" s="2" t="s">
        <v>52</v>
      </c>
      <c r="B64" s="21">
        <f t="shared" ref="B64:Q64" si="32">(B38/B14)*100</f>
        <v>15.757023848455129</v>
      </c>
      <c r="C64" s="21">
        <f t="shared" si="32"/>
        <v>9.8741404604923719</v>
      </c>
      <c r="D64" s="21">
        <f t="shared" si="32"/>
        <v>1.1246779712384116</v>
      </c>
      <c r="E64" s="21">
        <f t="shared" si="32"/>
        <v>5.1770754161644703</v>
      </c>
      <c r="F64" s="21">
        <f t="shared" si="32"/>
        <v>4.0980431309955154</v>
      </c>
      <c r="G64" s="21">
        <f t="shared" si="32"/>
        <v>-2.320300927526755</v>
      </c>
      <c r="H64" s="21">
        <f t="shared" si="32"/>
        <v>1.7972906472440191</v>
      </c>
      <c r="I64" s="21">
        <f t="shared" si="32"/>
        <v>7.3316547000627939</v>
      </c>
      <c r="J64" s="21">
        <f t="shared" si="32"/>
        <v>15.109105282980067</v>
      </c>
      <c r="K64" s="21">
        <f t="shared" si="32"/>
        <v>9.8043015211964146</v>
      </c>
      <c r="L64" s="21">
        <f t="shared" si="32"/>
        <v>4.7039597110508247</v>
      </c>
      <c r="M64" s="21">
        <f t="shared" si="32"/>
        <v>10.878204719706609</v>
      </c>
      <c r="N64" s="21">
        <f t="shared" si="32"/>
        <v>14.79520935677294</v>
      </c>
      <c r="O64" s="21">
        <f t="shared" si="32"/>
        <v>20.586845947271382</v>
      </c>
      <c r="P64" s="21">
        <f t="shared" si="32"/>
        <v>11.684643325524164</v>
      </c>
      <c r="Q64" s="21">
        <f t="shared" si="32"/>
        <v>15.267478084310907</v>
      </c>
      <c r="R64" s="21">
        <f t="shared" ref="R64:S64" si="33">(R38/R14)*100</f>
        <v>17.061708457637472</v>
      </c>
      <c r="S64" s="21">
        <f t="shared" si="33"/>
        <v>24.675473321674616</v>
      </c>
      <c r="T64" s="21">
        <f t="shared" ref="T64:U64" si="34">(T38/T14)*100</f>
        <v>28.257718965767335</v>
      </c>
      <c r="U64" s="21">
        <f t="shared" si="34"/>
        <v>28.361530478842656</v>
      </c>
      <c r="V64" s="21">
        <f t="shared" ref="V64:W64" si="35">(V38/V14)*100</f>
        <v>25.079412244924775</v>
      </c>
      <c r="W64" s="21">
        <f t="shared" si="35"/>
        <v>27.032883411950547</v>
      </c>
      <c r="X64" s="21">
        <f t="shared" ref="X64:Z64" si="36">(X38/X14)*100</f>
        <v>22.58366275252833</v>
      </c>
      <c r="Y64" s="21">
        <f t="shared" si="36"/>
        <v>20.794833032646938</v>
      </c>
      <c r="Z64" s="21">
        <f t="shared" si="36"/>
        <v>20.83208461082037</v>
      </c>
      <c r="AA64" s="21">
        <f t="shared" ref="AA64:AB64" si="37">(AA38/AA14)*100</f>
        <v>16.77590320993469</v>
      </c>
      <c r="AB64" s="21">
        <f t="shared" si="37"/>
        <v>19.239534294424001</v>
      </c>
    </row>
    <row r="65" spans="1:28" ht="12.75" customHeight="1" x14ac:dyDescent="0.2">
      <c r="A65" s="21" t="s">
        <v>91</v>
      </c>
      <c r="B65" s="21"/>
      <c r="C65" s="21"/>
      <c r="D65" s="21"/>
      <c r="E65" s="21"/>
      <c r="F65" s="21"/>
      <c r="G65" s="21">
        <f t="shared" ref="G65:Q65" si="38">IF(G56&gt;0,(G45/G56)*100," ")</f>
        <v>-47.997420860659538</v>
      </c>
      <c r="H65" s="21">
        <f t="shared" si="38"/>
        <v>-47.157759856713177</v>
      </c>
      <c r="I65" s="21">
        <f t="shared" si="38"/>
        <v>8.772510611221449</v>
      </c>
      <c r="J65" s="21">
        <f t="shared" si="38"/>
        <v>18.189256614621932</v>
      </c>
      <c r="K65" s="21">
        <f t="shared" si="38"/>
        <v>9.3332782286881883</v>
      </c>
      <c r="L65" s="21">
        <f t="shared" si="38"/>
        <v>-25.45008677951769</v>
      </c>
      <c r="M65" s="21">
        <f t="shared" si="38"/>
        <v>12.993222988742955</v>
      </c>
      <c r="N65" s="21">
        <f t="shared" si="38"/>
        <v>17.769353380791035</v>
      </c>
      <c r="O65" s="21">
        <f t="shared" si="38"/>
        <v>34.015061449002886</v>
      </c>
      <c r="P65" s="21">
        <f t="shared" si="38"/>
        <v>11.595288398452452</v>
      </c>
      <c r="Q65" s="21">
        <f t="shared" si="38"/>
        <v>14.3073611453827</v>
      </c>
      <c r="R65" s="21">
        <f t="shared" ref="R65:S65" si="39">IF(R56&gt;0,(R45/R56)*100," ")</f>
        <v>15.404508687177568</v>
      </c>
      <c r="S65" s="21">
        <f t="shared" si="39"/>
        <v>31.236255841429493</v>
      </c>
      <c r="T65" s="21">
        <f t="shared" ref="T65:U65" si="40">IF(T56&gt;0,(T45/T56)*100," ")</f>
        <v>45.505682892571649</v>
      </c>
      <c r="U65" s="21">
        <f t="shared" si="40"/>
        <v>63.263142530929869</v>
      </c>
      <c r="V65" s="21">
        <f t="shared" ref="V65:W65" si="41">IF(V56&gt;0,(V45/V56)*100," ")</f>
        <v>34.035950494048031</v>
      </c>
      <c r="W65" s="21">
        <f t="shared" si="41"/>
        <v>38.929126475650961</v>
      </c>
      <c r="X65" s="21">
        <f t="shared" ref="X65:Z65" si="42">IF(X56&gt;0,(X45/X56)*100," ")</f>
        <v>26.69605080696585</v>
      </c>
      <c r="Y65" s="21">
        <f t="shared" si="42"/>
        <v>20.950744288342026</v>
      </c>
      <c r="Z65" s="21">
        <f t="shared" si="42"/>
        <v>25.970939351111223</v>
      </c>
      <c r="AA65" s="21">
        <f t="shared" ref="AA65:AB65" si="43">IF(AA56&gt;0,(AA45/AA56)*100," ")</f>
        <v>17.46076098222143</v>
      </c>
      <c r="AB65" s="21">
        <f t="shared" si="43"/>
        <v>18.341656602487518</v>
      </c>
    </row>
    <row r="66" spans="1:28" ht="12.75" customHeight="1" x14ac:dyDescent="0.2">
      <c r="A66" s="21" t="s">
        <v>92</v>
      </c>
      <c r="B66" s="21"/>
      <c r="C66" s="21"/>
      <c r="D66" s="21"/>
      <c r="E66" s="21"/>
      <c r="F66" s="21"/>
      <c r="G66" s="21">
        <f t="shared" ref="G66:Q66" si="44">(G53/G58)*100</f>
        <v>99.782352713589702</v>
      </c>
      <c r="H66" s="21">
        <f t="shared" si="44"/>
        <v>84.77196482437553</v>
      </c>
      <c r="I66" s="21">
        <f t="shared" si="44"/>
        <v>107.25045633180723</v>
      </c>
      <c r="J66" s="21">
        <f t="shared" si="44"/>
        <v>166.71996612869333</v>
      </c>
      <c r="K66" s="21">
        <f t="shared" si="44"/>
        <v>125.07277441921758</v>
      </c>
      <c r="L66" s="21">
        <f t="shared" si="44"/>
        <v>111.00294200865986</v>
      </c>
      <c r="M66" s="21">
        <f t="shared" si="44"/>
        <v>138.5738309311304</v>
      </c>
      <c r="N66" s="21">
        <f t="shared" si="44"/>
        <v>135.55408233093524</v>
      </c>
      <c r="O66" s="21">
        <f t="shared" si="44"/>
        <v>139.89345990678513</v>
      </c>
      <c r="P66" s="21">
        <f t="shared" si="44"/>
        <v>148.95833032882771</v>
      </c>
      <c r="Q66" s="21">
        <f t="shared" si="44"/>
        <v>121.19750467194518</v>
      </c>
      <c r="R66" s="21">
        <f t="shared" ref="R66:S66" si="45">(R53/R58)*100</f>
        <v>104.21939821280026</v>
      </c>
      <c r="S66" s="21">
        <f t="shared" si="45"/>
        <v>139.17523457008488</v>
      </c>
      <c r="T66" s="21">
        <f t="shared" ref="T66:U66" si="46">(T53/T58)*100</f>
        <v>141.52518914540983</v>
      </c>
      <c r="U66" s="21">
        <f t="shared" si="46"/>
        <v>110.72537173728708</v>
      </c>
      <c r="V66" s="21">
        <f t="shared" ref="V66:W66" si="47">(V53/V58)*100</f>
        <v>132.66231479925062</v>
      </c>
      <c r="W66" s="21">
        <f t="shared" si="47"/>
        <v>144.52653511261587</v>
      </c>
      <c r="X66" s="21">
        <f t="shared" ref="X66:Z66" si="48">(X53/X58)*100</f>
        <v>157.05802332504416</v>
      </c>
      <c r="Y66" s="21">
        <f t="shared" si="48"/>
        <v>141.24824668820261</v>
      </c>
      <c r="Z66" s="21">
        <f t="shared" si="48"/>
        <v>139.77813299093003</v>
      </c>
      <c r="AA66" s="21">
        <f t="shared" ref="AA66:AB66" si="49">(AA53/AA58)*100</f>
        <v>135.37048388440837</v>
      </c>
      <c r="AB66" s="21">
        <f t="shared" si="49"/>
        <v>144.84754563972635</v>
      </c>
    </row>
    <row r="67" spans="1:28" ht="12.75" customHeight="1" x14ac:dyDescent="0.2">
      <c r="A67" s="21" t="s">
        <v>93</v>
      </c>
      <c r="B67" s="21"/>
      <c r="C67" s="21"/>
      <c r="D67" s="21"/>
      <c r="E67" s="21"/>
      <c r="F67" s="21"/>
      <c r="G67" s="21">
        <f t="shared" ref="G67:Q67" si="50">(G56/G59)*100</f>
        <v>11.944918563885603</v>
      </c>
      <c r="H67" s="21">
        <f t="shared" si="50"/>
        <v>5.4998253134819945</v>
      </c>
      <c r="I67" s="21">
        <f t="shared" si="50"/>
        <v>10.926271527156251</v>
      </c>
      <c r="J67" s="21">
        <f t="shared" si="50"/>
        <v>22.303233959760597</v>
      </c>
      <c r="K67" s="21">
        <f t="shared" si="50"/>
        <v>17.939780732894519</v>
      </c>
      <c r="L67" s="21">
        <f t="shared" si="50"/>
        <v>17.341368196132844</v>
      </c>
      <c r="M67" s="21">
        <f t="shared" si="50"/>
        <v>19.547935384619723</v>
      </c>
      <c r="N67" s="21">
        <f t="shared" si="50"/>
        <v>18.808155217514411</v>
      </c>
      <c r="O67" s="21">
        <f t="shared" si="50"/>
        <v>20.537312733163002</v>
      </c>
      <c r="P67" s="21">
        <f t="shared" si="50"/>
        <v>24.776759593501897</v>
      </c>
      <c r="Q67" s="21">
        <f t="shared" si="50"/>
        <v>25.385180882061526</v>
      </c>
      <c r="R67" s="21">
        <f t="shared" ref="R67:S67" si="51">(R56/R59)*100</f>
        <v>24.783526925869385</v>
      </c>
      <c r="S67" s="21">
        <f t="shared" si="51"/>
        <v>23.832807814620573</v>
      </c>
      <c r="T67" s="21">
        <f t="shared" ref="T67:U67" si="52">(T56/T59)*100</f>
        <v>26.236649329869284</v>
      </c>
      <c r="U67" s="21">
        <f t="shared" si="52"/>
        <v>20.852218889473505</v>
      </c>
      <c r="V67" s="21">
        <f t="shared" ref="V67:W67" si="53">(V56/V59)*100</f>
        <v>25.95879063661156</v>
      </c>
      <c r="W67" s="21">
        <f t="shared" si="53"/>
        <v>26.235954342507668</v>
      </c>
      <c r="X67" s="21">
        <f t="shared" ref="X67:Z67" si="54">(X56/X59)*100</f>
        <v>28.827041906068228</v>
      </c>
      <c r="Y67" s="21">
        <f t="shared" si="54"/>
        <v>29.340147288591673</v>
      </c>
      <c r="Z67" s="21">
        <f t="shared" si="54"/>
        <v>32.662588737634827</v>
      </c>
      <c r="AA67" s="21">
        <f t="shared" ref="AA67:AB67" si="55">(AA56/AA59)*100</f>
        <v>31.982516256996359</v>
      </c>
      <c r="AB67" s="21">
        <f t="shared" si="55"/>
        <v>30.585105731147056</v>
      </c>
    </row>
    <row r="68" spans="1:28" ht="12.75" customHeight="1" x14ac:dyDescent="0.2">
      <c r="A68" s="21" t="s">
        <v>99</v>
      </c>
      <c r="B68" s="21"/>
      <c r="C68" s="21"/>
      <c r="D68" s="21"/>
      <c r="E68" s="21"/>
      <c r="F68" s="21"/>
      <c r="G68" s="21">
        <f t="shared" ref="G68:Q68" si="56">(G57/G59)*100</f>
        <v>75.736231762927247</v>
      </c>
      <c r="H68" s="21">
        <f t="shared" si="56"/>
        <v>80.652811196046102</v>
      </c>
      <c r="I68" s="21">
        <f t="shared" si="56"/>
        <v>77.126403390721634</v>
      </c>
      <c r="J68" s="21">
        <f t="shared" si="56"/>
        <v>66.84094242170498</v>
      </c>
      <c r="K68" s="21">
        <f t="shared" si="56"/>
        <v>67.341943883330742</v>
      </c>
      <c r="L68" s="21">
        <f t="shared" si="56"/>
        <v>69.170313723446213</v>
      </c>
      <c r="M68" s="21">
        <f t="shared" si="56"/>
        <v>67.668779559323383</v>
      </c>
      <c r="N68" s="21">
        <f t="shared" si="56"/>
        <v>68.380890384739317</v>
      </c>
      <c r="O68" s="21">
        <f t="shared" si="56"/>
        <v>63.245964420804491</v>
      </c>
      <c r="P68" s="21">
        <f t="shared" si="56"/>
        <v>62.308740683898876</v>
      </c>
      <c r="Q68" s="21">
        <f t="shared" si="56"/>
        <v>60.016055884085986</v>
      </c>
      <c r="R68" s="21">
        <f t="shared" ref="R68:S68" si="57">(R57/R59)*100</f>
        <v>61.347069403103824</v>
      </c>
      <c r="S68" s="21">
        <f t="shared" si="57"/>
        <v>60.050617364083166</v>
      </c>
      <c r="T68" s="21">
        <f t="shared" ref="T68:U68" si="58">(T57/T59)*100</f>
        <v>56.212370940741984</v>
      </c>
      <c r="U68" s="21">
        <f t="shared" si="58"/>
        <v>57.38069211359236</v>
      </c>
      <c r="V68" s="21">
        <f t="shared" ref="V68:W68" si="59">(V57/V59)*100</f>
        <v>56.696201913404146</v>
      </c>
      <c r="W68" s="21">
        <f t="shared" si="59"/>
        <v>56.857655852402402</v>
      </c>
      <c r="X68" s="21">
        <f t="shared" ref="X68:Z68" si="60">(X57/X59)*100</f>
        <v>57.021398170771818</v>
      </c>
      <c r="Y68" s="21">
        <f t="shared" si="60"/>
        <v>55.260321516794463</v>
      </c>
      <c r="Z68" s="21">
        <f t="shared" si="60"/>
        <v>50.583028637813186</v>
      </c>
      <c r="AA68" s="21">
        <f t="shared" ref="AA68:AB68" si="61">(AA57/AA59)*100</f>
        <v>50.821010769568765</v>
      </c>
      <c r="AB68" s="21">
        <f t="shared" si="61"/>
        <v>54.455872891456217</v>
      </c>
    </row>
    <row r="69" spans="1:28" ht="12.75" customHeight="1" x14ac:dyDescent="0.2">
      <c r="A69" s="21" t="s">
        <v>100</v>
      </c>
      <c r="B69" s="21"/>
      <c r="C69" s="21"/>
      <c r="D69" s="21"/>
      <c r="E69" s="21"/>
      <c r="F69" s="21"/>
      <c r="G69" s="21">
        <f t="shared" ref="G69:Q69" si="62">(G58/G59)*100</f>
        <v>12.318849673187152</v>
      </c>
      <c r="H69" s="21">
        <f t="shared" si="62"/>
        <v>13.84736349047191</v>
      </c>
      <c r="I69" s="21">
        <f t="shared" si="62"/>
        <v>11.947325082122124</v>
      </c>
      <c r="J69" s="21">
        <f t="shared" si="62"/>
        <v>10.855823618534419</v>
      </c>
      <c r="K69" s="21">
        <f t="shared" si="62"/>
        <v>14.718275383774737</v>
      </c>
      <c r="L69" s="21">
        <f t="shared" si="62"/>
        <v>13.488318080420944</v>
      </c>
      <c r="M69" s="21">
        <f t="shared" si="62"/>
        <v>12.78328505605691</v>
      </c>
      <c r="N69" s="21">
        <f t="shared" si="62"/>
        <v>12.810954397746274</v>
      </c>
      <c r="O69" s="21">
        <f t="shared" si="62"/>
        <v>16.216722846032511</v>
      </c>
      <c r="P69" s="21">
        <f t="shared" si="62"/>
        <v>12.914499722599221</v>
      </c>
      <c r="Q69" s="21">
        <f t="shared" si="62"/>
        <v>14.598763233852493</v>
      </c>
      <c r="R69" s="21">
        <f t="shared" ref="R69:S69" si="63">(R58/R59)*100</f>
        <v>13.86940367102679</v>
      </c>
      <c r="S69" s="21">
        <f t="shared" si="63"/>
        <v>16.116574821296258</v>
      </c>
      <c r="T69" s="21">
        <f t="shared" ref="T69:U69" si="64">(T58/T59)*100</f>
        <v>17.550979729388736</v>
      </c>
      <c r="U69" s="21">
        <f t="shared" si="64"/>
        <v>21.767088996934135</v>
      </c>
      <c r="V69" s="21">
        <f t="shared" ref="V69:W69" si="65">(V58/V59)*100</f>
        <v>17.345007449984291</v>
      </c>
      <c r="W69" s="21">
        <f t="shared" si="65"/>
        <v>16.906389805089937</v>
      </c>
      <c r="X69" s="21">
        <f t="shared" ref="X69:Z69" si="66">(X58/X59)*100</f>
        <v>14.151559923159946</v>
      </c>
      <c r="Y69" s="21">
        <f t="shared" si="66"/>
        <v>15.399531194613866</v>
      </c>
      <c r="Z69" s="21">
        <f t="shared" si="66"/>
        <v>16.754382624551987</v>
      </c>
      <c r="AA69" s="21">
        <f t="shared" ref="AA69:AB69" si="67">(AA58/AA59)*100</f>
        <v>17.196472973434869</v>
      </c>
      <c r="AB69" s="21">
        <f t="shared" si="67"/>
        <v>14.959021377396727</v>
      </c>
    </row>
    <row r="70" spans="1:28" ht="12.75" customHeight="1" x14ac:dyDescent="0.2">
      <c r="A70" s="21" t="s">
        <v>94</v>
      </c>
      <c r="B70" s="21"/>
      <c r="C70" s="21"/>
      <c r="D70" s="21"/>
      <c r="E70" s="21"/>
      <c r="F70" s="21"/>
      <c r="G70" s="21">
        <f t="shared" ref="G70:Q70" si="68">(G52/(G56+G57))*100</f>
        <v>100.03057857011532</v>
      </c>
      <c r="H70" s="21">
        <f t="shared" si="68"/>
        <v>102.44761097124683</v>
      </c>
      <c r="I70" s="21">
        <f t="shared" si="68"/>
        <v>99.016230240925324</v>
      </c>
      <c r="J70" s="21">
        <f t="shared" si="68"/>
        <v>91.874957921779881</v>
      </c>
      <c r="K70" s="21">
        <f t="shared" si="68"/>
        <v>95.672836118195718</v>
      </c>
      <c r="L70" s="21">
        <f t="shared" si="68"/>
        <v>98.284495476909072</v>
      </c>
      <c r="M70" s="21">
        <f t="shared" si="68"/>
        <v>94.346264052552854</v>
      </c>
      <c r="N70" s="21">
        <f t="shared" si="68"/>
        <v>94.775929427268082</v>
      </c>
      <c r="O70" s="21">
        <f t="shared" si="68"/>
        <v>92.278397257143141</v>
      </c>
      <c r="P70" s="21">
        <f t="shared" si="68"/>
        <v>92.739637006889367</v>
      </c>
      <c r="Q70" s="21">
        <f t="shared" si="68"/>
        <v>96.376430089629835</v>
      </c>
      <c r="R70" s="21">
        <f t="shared" ref="R70:S70" si="69">(R52/(R56+R57))*100</f>
        <v>99.320560409931232</v>
      </c>
      <c r="S70" s="21">
        <f t="shared" si="69"/>
        <v>92.473237737424725</v>
      </c>
      <c r="T70" s="21">
        <f t="shared" ref="T70:U70" si="70">(T52/(T56+T57))*100</f>
        <v>91.160504387340765</v>
      </c>
      <c r="U70" s="21">
        <f t="shared" si="70"/>
        <v>97.015832363420813</v>
      </c>
      <c r="V70" s="21">
        <f t="shared" ref="V70:W70" si="71">(V52/(V56+V57))*100</f>
        <v>93.145869643821939</v>
      </c>
      <c r="W70" s="21">
        <f t="shared" si="71"/>
        <v>90.940543352032407</v>
      </c>
      <c r="X70" s="21">
        <f t="shared" ref="X70:Z70" si="72">(X52/(X56+X57))*100</f>
        <v>90.594354009709221</v>
      </c>
      <c r="Y70" s="21">
        <f t="shared" si="72"/>
        <v>92.491724093641622</v>
      </c>
      <c r="Z70" s="21">
        <f t="shared" si="72"/>
        <v>91.994076310173213</v>
      </c>
      <c r="AA70" s="21">
        <f t="shared" ref="AA70:AB70" si="73">(AA52/(AA56+AA57))*100</f>
        <v>92.654327756106284</v>
      </c>
      <c r="AB70" s="21">
        <f t="shared" si="73"/>
        <v>92.111151531714285</v>
      </c>
    </row>
    <row r="72" spans="1:28" s="11" customFormat="1" ht="12.75" customHeight="1" x14ac:dyDescent="0.2">
      <c r="A72" s="11" t="s">
        <v>40</v>
      </c>
      <c r="B72" s="51">
        <v>300</v>
      </c>
      <c r="C72" s="51">
        <v>296</v>
      </c>
      <c r="D72" s="51">
        <v>265</v>
      </c>
      <c r="E72" s="51">
        <v>261</v>
      </c>
      <c r="F72" s="51">
        <v>264</v>
      </c>
      <c r="G72" s="67">
        <v>288.531914893617</v>
      </c>
      <c r="H72" s="67">
        <v>295.82954545454498</v>
      </c>
      <c r="I72" s="67">
        <v>299.67605633802799</v>
      </c>
      <c r="J72" s="67">
        <v>296.89230769230801</v>
      </c>
      <c r="K72" s="67">
        <v>301.67796610169501</v>
      </c>
      <c r="L72" s="67">
        <v>302.97959183673498</v>
      </c>
      <c r="M72" s="67">
        <v>307.25490196078403</v>
      </c>
      <c r="N72" s="67">
        <v>295.70588235294099</v>
      </c>
      <c r="O72" s="67">
        <v>304.41860465116298</v>
      </c>
      <c r="P72" s="68">
        <v>309</v>
      </c>
      <c r="Q72" s="68">
        <v>309</v>
      </c>
      <c r="R72" s="68">
        <v>295</v>
      </c>
      <c r="S72" s="68">
        <v>326</v>
      </c>
      <c r="T72" s="11">
        <v>324</v>
      </c>
      <c r="U72" s="11">
        <v>331</v>
      </c>
      <c r="V72" s="11">
        <v>339</v>
      </c>
      <c r="W72" s="26">
        <v>323.85294117647101</v>
      </c>
      <c r="X72" s="26">
        <v>324.555555555556</v>
      </c>
      <c r="Y72" s="26">
        <v>337</v>
      </c>
      <c r="Z72" s="26">
        <v>329</v>
      </c>
      <c r="AA72" s="26">
        <v>335</v>
      </c>
      <c r="AB72" s="26">
        <v>318</v>
      </c>
    </row>
    <row r="74" spans="1:28" s="11" customFormat="1" ht="12.75" customHeight="1" x14ac:dyDescent="0.2">
      <c r="A74" s="11" t="s">
        <v>8</v>
      </c>
      <c r="B74" s="11">
        <v>95</v>
      </c>
      <c r="C74" s="11">
        <v>98</v>
      </c>
      <c r="D74" s="11">
        <v>90</v>
      </c>
      <c r="E74" s="11">
        <v>76</v>
      </c>
      <c r="F74" s="11">
        <v>68</v>
      </c>
      <c r="G74" s="11">
        <v>68</v>
      </c>
      <c r="H74" s="11">
        <v>63</v>
      </c>
      <c r="I74" s="11">
        <v>48</v>
      </c>
      <c r="J74" s="11">
        <v>50</v>
      </c>
      <c r="K74" s="11">
        <v>42</v>
      </c>
      <c r="L74" s="11">
        <v>36</v>
      </c>
      <c r="M74" s="11">
        <v>35</v>
      </c>
      <c r="N74" s="11">
        <v>39</v>
      </c>
      <c r="O74" s="11">
        <v>35</v>
      </c>
      <c r="P74" s="11">
        <v>31</v>
      </c>
      <c r="Q74" s="11">
        <v>30</v>
      </c>
      <c r="R74" s="11">
        <v>34</v>
      </c>
      <c r="S74" s="11">
        <v>30</v>
      </c>
      <c r="T74" s="11">
        <v>29</v>
      </c>
      <c r="U74" s="11">
        <v>27</v>
      </c>
      <c r="V74" s="11">
        <v>28</v>
      </c>
      <c r="W74" s="11">
        <v>28</v>
      </c>
      <c r="X74" s="11">
        <v>24</v>
      </c>
      <c r="Y74" s="11">
        <v>31</v>
      </c>
      <c r="Z74" s="11">
        <v>34</v>
      </c>
      <c r="AA74" s="11">
        <v>32</v>
      </c>
      <c r="AB74" s="11">
        <v>35</v>
      </c>
    </row>
    <row r="75" spans="1:28" s="11" customFormat="1" ht="12.75" customHeight="1" x14ac:dyDescent="0.2">
      <c r="A75" s="11" t="s">
        <v>49</v>
      </c>
      <c r="B75" s="11">
        <v>131</v>
      </c>
      <c r="C75" s="11">
        <v>122</v>
      </c>
      <c r="D75" s="11">
        <v>115</v>
      </c>
      <c r="E75" s="11">
        <v>102</v>
      </c>
      <c r="F75" s="11">
        <v>100</v>
      </c>
      <c r="G75" s="11">
        <v>94</v>
      </c>
      <c r="H75" s="11">
        <v>88</v>
      </c>
      <c r="I75" s="11">
        <v>71</v>
      </c>
      <c r="J75" s="11">
        <v>65</v>
      </c>
      <c r="K75" s="11">
        <v>59</v>
      </c>
      <c r="L75" s="11">
        <v>49</v>
      </c>
      <c r="M75" s="11">
        <v>51</v>
      </c>
      <c r="N75" s="11">
        <v>51</v>
      </c>
      <c r="O75" s="11">
        <v>43</v>
      </c>
      <c r="P75" s="11">
        <v>37</v>
      </c>
      <c r="Q75" s="11">
        <v>40</v>
      </c>
      <c r="R75" s="11">
        <v>40</v>
      </c>
      <c r="S75" s="11">
        <v>37</v>
      </c>
      <c r="T75" s="11">
        <v>36</v>
      </c>
      <c r="U75" s="11">
        <v>35</v>
      </c>
      <c r="V75" s="11">
        <v>35</v>
      </c>
      <c r="W75" s="11">
        <v>34</v>
      </c>
      <c r="X75" s="11">
        <v>36</v>
      </c>
      <c r="Y75" s="11">
        <v>37</v>
      </c>
      <c r="Z75" s="11">
        <v>37</v>
      </c>
      <c r="AA75" s="11">
        <v>38</v>
      </c>
      <c r="AB75" s="11">
        <v>37</v>
      </c>
    </row>
    <row r="76" spans="1:28" ht="12.75" customHeight="1" x14ac:dyDescent="0.2">
      <c r="A76" s="24"/>
      <c r="B76" s="24"/>
      <c r="C76" s="24"/>
      <c r="D76" s="24"/>
      <c r="E76" s="24"/>
      <c r="F76" s="24"/>
      <c r="G76" s="24"/>
      <c r="H76" s="24"/>
      <c r="I76" s="24"/>
      <c r="J76" s="24"/>
      <c r="K76" s="24"/>
      <c r="L76" s="24"/>
      <c r="M76" s="24"/>
      <c r="N76" s="24"/>
      <c r="O76" s="24"/>
      <c r="P76" s="69"/>
      <c r="Q76" s="69"/>
      <c r="R76" s="69"/>
      <c r="S76" s="69"/>
      <c r="T76" s="69"/>
      <c r="U76" s="69"/>
      <c r="V76" s="69"/>
      <c r="W76" s="69"/>
      <c r="X76" s="69"/>
      <c r="Y76" s="69"/>
      <c r="Z76" s="69"/>
      <c r="AA76" s="69"/>
      <c r="AB76" s="69"/>
    </row>
    <row r="77" spans="1:28" ht="87.75" customHeight="1" x14ac:dyDescent="0.2">
      <c r="A77" s="70" t="s">
        <v>134</v>
      </c>
    </row>
  </sheetData>
  <pageMargins left="0.78740157480314965" right="0.78740157480314965" top="0.98425196850393704" bottom="0.98425196850393704" header="0.51181102362204722" footer="0.51181102362204722"/>
  <pageSetup paperSize="9" scale="43" fitToWidth="2" orientation="landscape" horizontalDpi="4294967292" verticalDpi="300" r:id="rId1"/>
  <headerFooter alignWithMargins="0">
    <oddHeader>&amp;A</oddHeader>
    <oddFooter>Side &amp;P</oddFooter>
  </headerFooter>
  <ignoredErrors>
    <ignoredError sqref="G54 H54:Q5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78"/>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11.42578125" defaultRowHeight="12" x14ac:dyDescent="0.2"/>
  <cols>
    <col min="1" max="1" width="62.85546875" style="49" customWidth="1"/>
    <col min="2" max="12" width="11.42578125" style="49" customWidth="1"/>
    <col min="13" max="16" width="11.42578125" style="49"/>
    <col min="17" max="17" width="11.42578125" style="49" customWidth="1"/>
    <col min="18" max="16384" width="11.42578125" style="49"/>
  </cols>
  <sheetData>
    <row r="1" spans="1:28" ht="20.25" x14ac:dyDescent="0.3">
      <c r="A1" s="42" t="s">
        <v>14</v>
      </c>
    </row>
    <row r="3" spans="1:28" ht="33" x14ac:dyDescent="0.2">
      <c r="A3" s="45" t="s">
        <v>135</v>
      </c>
    </row>
    <row r="4" spans="1:28" ht="15" x14ac:dyDescent="0.2">
      <c r="A4" s="110" t="s">
        <v>147</v>
      </c>
    </row>
    <row r="5" spans="1:28" x14ac:dyDescent="0.2">
      <c r="A5" s="71"/>
    </row>
    <row r="6" spans="1:28" ht="12" customHeight="1" x14ac:dyDescent="0.2">
      <c r="A6" s="2" t="s">
        <v>50</v>
      </c>
    </row>
    <row r="7" spans="1:28" ht="12" customHeight="1" x14ac:dyDescent="0.2">
      <c r="A7" s="2" t="s">
        <v>104</v>
      </c>
    </row>
    <row r="8" spans="1:28" ht="12" customHeight="1" x14ac:dyDescent="0.2">
      <c r="A8" s="2" t="s">
        <v>152</v>
      </c>
    </row>
    <row r="9" spans="1:28" ht="12" customHeight="1" x14ac:dyDescent="0.2">
      <c r="A9" s="4" t="s">
        <v>153</v>
      </c>
    </row>
    <row r="10" spans="1:28" ht="37.5" customHeight="1" x14ac:dyDescent="0.2">
      <c r="A10" s="5" t="s">
        <v>75</v>
      </c>
    </row>
    <row r="12" spans="1:28" ht="13.5" customHeight="1" x14ac:dyDescent="0.2">
      <c r="A12" s="47" t="s">
        <v>15</v>
      </c>
      <c r="B12" s="48">
        <v>1998</v>
      </c>
      <c r="C12" s="48">
        <v>1999</v>
      </c>
      <c r="D12" s="48">
        <v>2000</v>
      </c>
      <c r="E12" s="48">
        <v>2001</v>
      </c>
      <c r="F12" s="48">
        <v>2002</v>
      </c>
      <c r="G12" s="48">
        <v>2003</v>
      </c>
      <c r="H12" s="48">
        <v>2004</v>
      </c>
      <c r="I12" s="48">
        <v>2005</v>
      </c>
      <c r="J12" s="48">
        <v>2006</v>
      </c>
      <c r="K12" s="48">
        <v>2007</v>
      </c>
      <c r="L12" s="48">
        <v>2008</v>
      </c>
      <c r="M12" s="48">
        <v>2009</v>
      </c>
      <c r="N12" s="48">
        <v>2010</v>
      </c>
      <c r="O12" s="48">
        <v>2011</v>
      </c>
      <c r="P12" s="48">
        <v>2012</v>
      </c>
      <c r="Q12" s="48">
        <v>2013</v>
      </c>
      <c r="R12" s="48">
        <v>2014</v>
      </c>
      <c r="S12" s="48">
        <v>2015</v>
      </c>
      <c r="T12" s="48">
        <v>2016</v>
      </c>
      <c r="U12" s="48">
        <v>2017</v>
      </c>
      <c r="V12" s="48">
        <v>2018</v>
      </c>
      <c r="W12" s="48">
        <v>2019</v>
      </c>
      <c r="X12" s="48">
        <v>2020</v>
      </c>
      <c r="Y12" s="48">
        <v>2021</v>
      </c>
      <c r="Z12" s="48">
        <v>2022</v>
      </c>
      <c r="AA12" s="48">
        <v>2023</v>
      </c>
      <c r="AB12" s="48">
        <v>2024</v>
      </c>
    </row>
    <row r="13" spans="1:28" ht="15" customHeight="1" x14ac:dyDescent="0.2">
      <c r="A13" s="9" t="s">
        <v>106</v>
      </c>
      <c r="B13" s="72"/>
      <c r="C13" s="72"/>
      <c r="D13" s="72"/>
      <c r="E13" s="72"/>
      <c r="F13" s="72"/>
      <c r="G13" s="72"/>
      <c r="H13" s="72"/>
      <c r="I13" s="72"/>
      <c r="J13" s="72"/>
      <c r="K13" s="72"/>
      <c r="L13" s="72"/>
      <c r="M13" s="72"/>
      <c r="N13" s="72"/>
      <c r="O13" s="72"/>
      <c r="P13" s="72"/>
    </row>
    <row r="14" spans="1:28" ht="12.75" customHeight="1" x14ac:dyDescent="0.2">
      <c r="A14" s="51" t="s">
        <v>12</v>
      </c>
      <c r="B14" s="52">
        <v>1238007.49603175</v>
      </c>
      <c r="C14" s="52">
        <v>1151985.6890756299</v>
      </c>
      <c r="D14" s="52">
        <v>1189655</v>
      </c>
      <c r="E14" s="52">
        <v>1356474.7130044801</v>
      </c>
      <c r="F14" s="52">
        <v>1842506</v>
      </c>
      <c r="G14" s="52">
        <v>1590316</v>
      </c>
      <c r="H14" s="52">
        <v>1874348</v>
      </c>
      <c r="I14" s="52">
        <v>2010644</v>
      </c>
      <c r="J14" s="52">
        <v>2169081</v>
      </c>
      <c r="K14" s="52">
        <v>2173774.7846153867</v>
      </c>
      <c r="L14" s="52">
        <v>2372361.0797101501</v>
      </c>
      <c r="M14" s="52">
        <v>2600525.6564885499</v>
      </c>
      <c r="N14" s="52">
        <v>3019501.6694915299</v>
      </c>
      <c r="O14" s="52">
        <v>3640594.8875000002</v>
      </c>
      <c r="P14" s="52">
        <v>3127239.6571428599</v>
      </c>
      <c r="Q14" s="52">
        <v>2938291.7073170701</v>
      </c>
      <c r="R14" s="52">
        <v>3434139.91269841</v>
      </c>
      <c r="S14" s="52">
        <v>4106885.5614035102</v>
      </c>
      <c r="T14" s="52">
        <v>4944760.7378640799</v>
      </c>
      <c r="U14" s="52">
        <v>4471241.9351851903</v>
      </c>
      <c r="V14" s="52">
        <v>4192563.7037037001</v>
      </c>
      <c r="W14" s="52">
        <v>5204845.1359223304</v>
      </c>
      <c r="X14" s="52">
        <v>4950532.5531914895</v>
      </c>
      <c r="Y14" s="52">
        <v>5195890.0352941202</v>
      </c>
      <c r="Z14" s="52">
        <v>6061427.2463768097</v>
      </c>
      <c r="AA14" s="52">
        <v>6850703.609375</v>
      </c>
      <c r="AB14" s="52">
        <v>8152821.171875</v>
      </c>
    </row>
    <row r="15" spans="1:28" x14ac:dyDescent="0.2">
      <c r="A15" s="51"/>
      <c r="B15" s="54"/>
      <c r="C15" s="54"/>
      <c r="D15" s="54"/>
      <c r="E15" s="54"/>
      <c r="F15" s="54"/>
      <c r="G15" s="54"/>
      <c r="H15" s="54"/>
      <c r="J15" s="73"/>
      <c r="AA15" s="49" t="s">
        <v>76</v>
      </c>
      <c r="AB15" s="49" t="s">
        <v>76</v>
      </c>
    </row>
    <row r="16" spans="1:28" ht="12.75" customHeight="1" x14ac:dyDescent="0.2">
      <c r="A16" s="51" t="s">
        <v>13</v>
      </c>
      <c r="B16" s="54"/>
      <c r="C16" s="54"/>
      <c r="D16" s="54"/>
      <c r="E16" s="54"/>
      <c r="F16" s="54"/>
      <c r="G16" s="54"/>
      <c r="H16" s="54"/>
      <c r="J16" s="73"/>
      <c r="AA16" s="49" t="s">
        <v>76</v>
      </c>
      <c r="AB16" s="49" t="s">
        <v>76</v>
      </c>
    </row>
    <row r="17" spans="1:28" ht="12.75" customHeight="1" x14ac:dyDescent="0.2">
      <c r="A17" s="49" t="s">
        <v>1</v>
      </c>
      <c r="B17" s="54">
        <v>38487.210317460303</v>
      </c>
      <c r="C17" s="54">
        <v>36415.621848739502</v>
      </c>
      <c r="D17" s="54">
        <v>39005.8284518828</v>
      </c>
      <c r="E17" s="54">
        <v>50362.905829596399</v>
      </c>
      <c r="F17" s="54">
        <v>57789.5454545455</v>
      </c>
      <c r="G17" s="54">
        <v>52307.254777070098</v>
      </c>
      <c r="H17" s="54">
        <v>71179.717241379301</v>
      </c>
      <c r="I17" s="54">
        <v>61195.475806451599</v>
      </c>
      <c r="J17" s="54">
        <v>57612.520325203302</v>
      </c>
      <c r="K17" s="54">
        <v>52531.592307692299</v>
      </c>
      <c r="L17" s="54">
        <v>62567.702898550699</v>
      </c>
      <c r="M17" s="54">
        <v>69801.809160305304</v>
      </c>
      <c r="N17" s="54">
        <v>87384.406779661003</v>
      </c>
      <c r="O17" s="54">
        <v>105899.55</v>
      </c>
      <c r="P17" s="54">
        <v>83248.723809523799</v>
      </c>
      <c r="Q17" s="54">
        <v>76107.016260162607</v>
      </c>
      <c r="R17" s="54">
        <v>109838.349206349</v>
      </c>
      <c r="S17" s="54">
        <v>126388.64912280699</v>
      </c>
      <c r="T17" s="54">
        <v>126851.291262136</v>
      </c>
      <c r="U17" s="54">
        <v>92185.935185185197</v>
      </c>
      <c r="V17" s="54">
        <v>93463.157407407401</v>
      </c>
      <c r="W17" s="54">
        <v>107685.174757282</v>
      </c>
      <c r="X17" s="54">
        <v>103802.319148936</v>
      </c>
      <c r="Y17" s="54">
        <v>98418.541176470593</v>
      </c>
      <c r="Z17" s="54">
        <v>117849.217391304</v>
      </c>
      <c r="AA17" s="54">
        <v>126612.640625</v>
      </c>
      <c r="AB17" s="54">
        <v>155747.296875</v>
      </c>
    </row>
    <row r="18" spans="1:28" ht="12.75" customHeight="1" x14ac:dyDescent="0.2">
      <c r="A18" s="49" t="s">
        <v>127</v>
      </c>
      <c r="B18" s="54"/>
      <c r="C18" s="54"/>
      <c r="D18" s="54"/>
      <c r="E18" s="54"/>
      <c r="F18" s="54"/>
      <c r="G18" s="54"/>
      <c r="H18" s="54"/>
      <c r="I18" s="54"/>
      <c r="J18" s="54"/>
      <c r="K18" s="54"/>
      <c r="L18" s="54"/>
      <c r="M18" s="54"/>
      <c r="N18" s="54"/>
      <c r="O18" s="54"/>
      <c r="P18" s="54"/>
      <c r="Q18" s="54"/>
      <c r="R18" s="54"/>
      <c r="S18" s="54"/>
      <c r="T18" s="54"/>
      <c r="U18" s="54"/>
      <c r="V18" s="54"/>
      <c r="W18" s="54">
        <v>84234.359223300999</v>
      </c>
      <c r="X18" s="54">
        <v>56300.382978723399</v>
      </c>
      <c r="Y18" s="54">
        <v>87062.352941176505</v>
      </c>
      <c r="Z18" s="54">
        <v>103041.594202899</v>
      </c>
      <c r="AA18" s="54">
        <v>128068.75</v>
      </c>
      <c r="AB18" s="54">
        <v>148137.125</v>
      </c>
    </row>
    <row r="19" spans="1:28" ht="12.75" customHeight="1" x14ac:dyDescent="0.2">
      <c r="A19" s="49" t="s">
        <v>9</v>
      </c>
      <c r="B19" s="54"/>
      <c r="C19" s="54"/>
      <c r="D19" s="54"/>
      <c r="E19" s="54"/>
      <c r="F19" s="54"/>
      <c r="G19" s="54">
        <v>2571.5095541401301</v>
      </c>
      <c r="H19" s="54">
        <v>6226.2206896551697</v>
      </c>
      <c r="I19" s="54">
        <v>6871.47580645161</v>
      </c>
      <c r="J19" s="54">
        <v>1054.9918699187001</v>
      </c>
      <c r="K19" s="54">
        <v>1063.86153846154</v>
      </c>
      <c r="L19" s="54">
        <v>2012.61594202899</v>
      </c>
      <c r="M19" s="54"/>
      <c r="N19" s="54"/>
      <c r="O19" s="54"/>
      <c r="P19" s="54"/>
      <c r="Q19" s="54"/>
      <c r="R19" s="54"/>
      <c r="S19" s="54"/>
      <c r="T19" s="54"/>
      <c r="U19" s="54"/>
      <c r="V19" s="54"/>
      <c r="W19" s="54"/>
      <c r="X19" s="54"/>
      <c r="Y19" s="54"/>
      <c r="Z19" s="54"/>
      <c r="AA19" s="54"/>
      <c r="AB19" s="54"/>
    </row>
    <row r="20" spans="1:28" ht="12.75" customHeight="1" x14ac:dyDescent="0.2">
      <c r="A20" s="49" t="s">
        <v>10</v>
      </c>
      <c r="B20" s="54"/>
      <c r="C20" s="54"/>
      <c r="D20" s="54"/>
      <c r="E20" s="54"/>
      <c r="F20" s="54"/>
      <c r="G20" s="54"/>
      <c r="H20" s="54"/>
      <c r="I20" s="54">
        <v>3924.33870967742</v>
      </c>
      <c r="J20" s="54">
        <v>4241.8861788617896</v>
      </c>
      <c r="K20" s="54">
        <v>4253.9692307692303</v>
      </c>
      <c r="L20" s="54">
        <v>4635.3695652173901</v>
      </c>
      <c r="M20" s="54">
        <v>4984.0687022900802</v>
      </c>
      <c r="N20" s="54">
        <v>5887.2542372881398</v>
      </c>
      <c r="O20" s="54">
        <v>7298.1750000000002</v>
      </c>
      <c r="P20" s="54">
        <v>6164.0952380952403</v>
      </c>
      <c r="Q20" s="54"/>
      <c r="R20" s="54"/>
      <c r="S20" s="54"/>
      <c r="T20" s="54"/>
      <c r="U20" s="54"/>
      <c r="V20" s="54"/>
      <c r="W20" s="54"/>
      <c r="X20" s="54"/>
      <c r="Y20" s="54">
        <v>4725.2705882352902</v>
      </c>
      <c r="Z20" s="54">
        <v>7808.0724637681196</v>
      </c>
      <c r="AA20" s="54">
        <v>9753.140625</v>
      </c>
      <c r="AB20" s="54">
        <v>11922.296875</v>
      </c>
    </row>
    <row r="21" spans="1:28" ht="12.75" customHeight="1" x14ac:dyDescent="0.2">
      <c r="A21" s="4" t="s">
        <v>114</v>
      </c>
      <c r="B21" s="54"/>
      <c r="C21" s="54"/>
      <c r="D21" s="54"/>
      <c r="E21" s="54"/>
      <c r="F21" s="54"/>
      <c r="G21" s="54"/>
      <c r="H21" s="54"/>
      <c r="I21" s="54"/>
      <c r="J21" s="54"/>
      <c r="K21" s="54"/>
      <c r="L21" s="54"/>
      <c r="M21" s="54"/>
      <c r="N21" s="54"/>
      <c r="O21" s="54"/>
      <c r="P21" s="54"/>
      <c r="Q21" s="54"/>
      <c r="R21" s="54">
        <v>39939.055555555598</v>
      </c>
      <c r="S21" s="54">
        <v>48899.192982456101</v>
      </c>
      <c r="T21" s="54">
        <v>66810.902912621401</v>
      </c>
      <c r="U21" s="54">
        <v>55313.129629629599</v>
      </c>
      <c r="V21" s="54">
        <v>54768.583333333299</v>
      </c>
      <c r="W21" s="54">
        <v>63082</v>
      </c>
      <c r="X21" s="54">
        <v>63943.734042553202</v>
      </c>
      <c r="Y21" s="54">
        <v>63341.9294117647</v>
      </c>
      <c r="Z21" s="54">
        <v>75605.173913043502</v>
      </c>
      <c r="AA21" s="54">
        <v>87263.484375</v>
      </c>
      <c r="AB21" s="54">
        <v>107656.28125</v>
      </c>
    </row>
    <row r="22" spans="1:28" ht="12.75" customHeight="1" x14ac:dyDescent="0.2">
      <c r="A22" s="4" t="s">
        <v>148</v>
      </c>
      <c r="Y22" s="54">
        <v>9952.61176470588</v>
      </c>
      <c r="Z22" s="54">
        <v>23536.0869565217</v>
      </c>
      <c r="AA22" s="54">
        <v>27148.71875</v>
      </c>
      <c r="AB22" s="54">
        <v>33493.0625</v>
      </c>
    </row>
    <row r="23" spans="1:28" ht="12.75" customHeight="1" x14ac:dyDescent="0.2">
      <c r="A23" s="49" t="s">
        <v>16</v>
      </c>
      <c r="B23" s="54">
        <v>563056.08730158699</v>
      </c>
      <c r="C23" s="54">
        <v>523513.69327731099</v>
      </c>
      <c r="D23" s="54">
        <v>483445.96652719699</v>
      </c>
      <c r="E23" s="54">
        <v>543950.08520179405</v>
      </c>
      <c r="F23" s="54">
        <v>816104.81118881097</v>
      </c>
      <c r="G23" s="54">
        <v>666954.14649681502</v>
      </c>
      <c r="H23" s="54">
        <v>741299.44137930998</v>
      </c>
      <c r="I23" s="54">
        <v>749375.38709677395</v>
      </c>
      <c r="J23" s="54">
        <v>815916.01626016304</v>
      </c>
      <c r="K23" s="54">
        <v>828074.56923076895</v>
      </c>
      <c r="L23" s="54">
        <v>891087.96376811597</v>
      </c>
      <c r="M23" s="54">
        <v>1020903.11450382</v>
      </c>
      <c r="N23" s="54">
        <v>1041305.33898305</v>
      </c>
      <c r="O23" s="54">
        <v>1367962.1</v>
      </c>
      <c r="P23" s="54">
        <v>1181174.31428571</v>
      </c>
      <c r="Q23" s="54">
        <v>968528.42276422796</v>
      </c>
      <c r="R23" s="54">
        <v>1061253.5952381</v>
      </c>
      <c r="S23" s="54">
        <v>1468589.3771929799</v>
      </c>
      <c r="T23" s="54">
        <v>1614119.2718446599</v>
      </c>
      <c r="U23" s="54">
        <v>1526601.42592593</v>
      </c>
      <c r="V23" s="54">
        <v>1432509.0277777801</v>
      </c>
      <c r="W23" s="54">
        <v>1695663.0291262099</v>
      </c>
      <c r="X23" s="54">
        <v>2019129.05319149</v>
      </c>
      <c r="Y23" s="54">
        <v>1822668.0941176501</v>
      </c>
      <c r="Z23" s="54">
        <v>1748242.95652174</v>
      </c>
      <c r="AA23" s="54">
        <v>2134573.109375</v>
      </c>
      <c r="AB23" s="54">
        <v>2307142.890625</v>
      </c>
    </row>
    <row r="24" spans="1:28" ht="12.75" customHeight="1" x14ac:dyDescent="0.2">
      <c r="A24" s="2" t="s">
        <v>77</v>
      </c>
      <c r="B24" s="54">
        <v>21986.067460317499</v>
      </c>
      <c r="C24" s="54">
        <v>19583.8193277311</v>
      </c>
      <c r="D24" s="54">
        <v>20250.493723849399</v>
      </c>
      <c r="E24" s="54">
        <v>26440.4215246637</v>
      </c>
      <c r="F24" s="54">
        <v>18119.062937062899</v>
      </c>
      <c r="G24" s="54">
        <v>20282.783439490398</v>
      </c>
      <c r="H24" s="54">
        <v>29440.834482758601</v>
      </c>
      <c r="I24" s="54">
        <v>25853.629032258101</v>
      </c>
      <c r="J24" s="54">
        <v>24780.650406504101</v>
      </c>
      <c r="K24" s="54">
        <v>20741.1615384615</v>
      </c>
      <c r="L24" s="54">
        <v>23328.644927536199</v>
      </c>
      <c r="M24" s="54">
        <v>33653.595419847297</v>
      </c>
      <c r="N24" s="54">
        <v>30978.779661017001</v>
      </c>
      <c r="O24" s="54">
        <v>45726.95</v>
      </c>
      <c r="P24" s="54">
        <v>34152.047619047597</v>
      </c>
      <c r="Q24" s="54">
        <v>25667.569105691098</v>
      </c>
      <c r="R24" s="54">
        <v>26165.4047619048</v>
      </c>
      <c r="S24" s="54">
        <v>45372.771929824601</v>
      </c>
      <c r="T24" s="54">
        <v>40277.067961164998</v>
      </c>
      <c r="U24" s="54">
        <v>48401.018518518496</v>
      </c>
      <c r="V24" s="54">
        <v>36240.638888888898</v>
      </c>
      <c r="W24" s="54">
        <v>39471.184466019396</v>
      </c>
      <c r="X24" s="54">
        <v>54136.595744680897</v>
      </c>
      <c r="Y24" s="54">
        <v>53692.882352941197</v>
      </c>
      <c r="Z24" s="54">
        <v>50251.246376811599</v>
      </c>
      <c r="AA24" s="54">
        <v>73741.140625</v>
      </c>
      <c r="AB24" s="54">
        <v>65855.359375</v>
      </c>
    </row>
    <row r="25" spans="1:28" ht="12.75" customHeight="1" x14ac:dyDescent="0.2">
      <c r="A25" s="49" t="s">
        <v>3</v>
      </c>
      <c r="B25" s="54">
        <v>1148.7380952381</v>
      </c>
      <c r="C25" s="54">
        <v>5760.06302521008</v>
      </c>
      <c r="D25" s="54">
        <v>4395.6150627615098</v>
      </c>
      <c r="E25" s="54">
        <v>5231.3811659192797</v>
      </c>
      <c r="F25" s="54">
        <v>6524.3776223776204</v>
      </c>
      <c r="G25" s="54">
        <v>4751.1910828025502</v>
      </c>
      <c r="H25" s="54">
        <v>4003.9448275862101</v>
      </c>
      <c r="I25" s="54">
        <v>3356.7661290322599</v>
      </c>
      <c r="J25" s="54">
        <v>6023.4715447154504</v>
      </c>
      <c r="K25" s="54">
        <v>5290.1538461538503</v>
      </c>
      <c r="L25" s="54">
        <v>7108.8840579710104</v>
      </c>
      <c r="M25" s="54">
        <v>4560.5725190839703</v>
      </c>
      <c r="N25" s="54">
        <v>4360.4576271186397</v>
      </c>
      <c r="O25" s="54">
        <v>12373.7875</v>
      </c>
      <c r="P25" s="54">
        <v>10173.9523809524</v>
      </c>
      <c r="Q25" s="54">
        <v>7695.6097560975604</v>
      </c>
      <c r="R25" s="54">
        <v>13770.841269841299</v>
      </c>
      <c r="S25" s="54">
        <v>14079.0614035088</v>
      </c>
      <c r="T25" s="54">
        <v>21172.058252427199</v>
      </c>
      <c r="U25" s="54">
        <v>22383.916666666701</v>
      </c>
      <c r="V25" s="54">
        <v>16945.240740740701</v>
      </c>
      <c r="W25" s="54">
        <v>21200.087378640801</v>
      </c>
      <c r="X25" s="54">
        <v>31283.1808510638</v>
      </c>
      <c r="Y25" s="54">
        <v>20196.423529411801</v>
      </c>
      <c r="Z25" s="54">
        <v>23813.246376811599</v>
      </c>
      <c r="AA25" s="54">
        <v>20821.109375</v>
      </c>
      <c r="AB25" s="54">
        <v>20891.59375</v>
      </c>
    </row>
    <row r="26" spans="1:28" ht="12.75" customHeight="1" x14ac:dyDescent="0.2">
      <c r="A26" s="49" t="s">
        <v>43</v>
      </c>
      <c r="B26" s="54">
        <v>0</v>
      </c>
      <c r="C26" s="54">
        <v>0</v>
      </c>
      <c r="D26" s="54">
        <v>0</v>
      </c>
      <c r="E26" s="54">
        <v>0</v>
      </c>
      <c r="F26" s="54">
        <v>0</v>
      </c>
      <c r="G26" s="54">
        <v>3827.5031847133801</v>
      </c>
      <c r="H26" s="54">
        <v>4445.61379310345</v>
      </c>
      <c r="I26" s="54">
        <v>4907.0322580645197</v>
      </c>
      <c r="J26" s="54">
        <v>5297.8780487804897</v>
      </c>
      <c r="K26" s="54">
        <v>5314.2153846153797</v>
      </c>
      <c r="L26" s="54">
        <v>5795.63768115942</v>
      </c>
      <c r="M26" s="54">
        <v>6232.62595419847</v>
      </c>
      <c r="N26" s="54">
        <v>7358.8813559321998</v>
      </c>
      <c r="O26" s="54">
        <v>9126.5375000000004</v>
      </c>
      <c r="P26" s="54">
        <v>7711.5142857142901</v>
      </c>
      <c r="Q26" s="54">
        <v>6851.9837398374002</v>
      </c>
      <c r="R26" s="54">
        <v>8317.9761904761908</v>
      </c>
      <c r="S26" s="54">
        <v>10209.4210526316</v>
      </c>
      <c r="T26" s="54">
        <v>12322.495145631099</v>
      </c>
      <c r="U26" s="54">
        <v>10241.148148148101</v>
      </c>
      <c r="V26" s="54">
        <v>10346.851851851899</v>
      </c>
      <c r="W26" s="54">
        <v>11681.9805825243</v>
      </c>
      <c r="X26" s="54">
        <v>13862.9787234043</v>
      </c>
      <c r="Y26" s="54">
        <v>16409.2</v>
      </c>
      <c r="Z26" s="54">
        <v>19601.2898550725</v>
      </c>
      <c r="AA26" s="54">
        <v>25855.859375</v>
      </c>
      <c r="AB26" s="54">
        <v>31880.875</v>
      </c>
    </row>
    <row r="27" spans="1:28" ht="12.75" customHeight="1" x14ac:dyDescent="0.2">
      <c r="A27" s="49" t="s">
        <v>44</v>
      </c>
      <c r="B27" s="54">
        <v>107860.047619048</v>
      </c>
      <c r="C27" s="54">
        <v>93024.084033613399</v>
      </c>
      <c r="D27" s="54">
        <v>78965.3891213389</v>
      </c>
      <c r="E27" s="54">
        <v>119144.44843049299</v>
      </c>
      <c r="F27" s="54">
        <v>118170.314685315</v>
      </c>
      <c r="G27" s="54">
        <v>155281.94267515899</v>
      </c>
      <c r="H27" s="54">
        <v>110047.80689655201</v>
      </c>
      <c r="I27" s="54">
        <v>171156.129032258</v>
      </c>
      <c r="J27" s="54">
        <v>133692.36585365899</v>
      </c>
      <c r="K27" s="54">
        <v>157327.01538461499</v>
      </c>
      <c r="L27" s="54">
        <v>139196.992753623</v>
      </c>
      <c r="M27" s="54">
        <v>176522.58015267199</v>
      </c>
      <c r="N27" s="54">
        <v>201670.86440677999</v>
      </c>
      <c r="O27" s="54">
        <v>192429.71249999999</v>
      </c>
      <c r="P27" s="54">
        <v>180612.02857142899</v>
      </c>
      <c r="Q27" s="54">
        <v>177664.16260162601</v>
      </c>
      <c r="R27" s="54">
        <v>290825.44444444397</v>
      </c>
      <c r="S27" s="54">
        <v>163667.14035087699</v>
      </c>
      <c r="T27" s="54">
        <v>362765.33980582497</v>
      </c>
      <c r="U27" s="54">
        <v>319909.67592592601</v>
      </c>
      <c r="V27" s="54">
        <v>378044.5</v>
      </c>
      <c r="W27" s="54">
        <v>463046.04854368902</v>
      </c>
      <c r="X27" s="54">
        <v>515521.234042553</v>
      </c>
      <c r="Y27" s="54">
        <v>577340.83529411803</v>
      </c>
      <c r="Z27" s="54">
        <v>540572.47826086998</v>
      </c>
      <c r="AA27" s="54">
        <v>411053.296875</v>
      </c>
      <c r="AB27" s="54">
        <v>520899.0625</v>
      </c>
    </row>
    <row r="28" spans="1:28" ht="12.75" customHeight="1" x14ac:dyDescent="0.2">
      <c r="A28" s="49" t="s">
        <v>45</v>
      </c>
      <c r="B28" s="54">
        <v>0</v>
      </c>
      <c r="C28" s="54">
        <v>0</v>
      </c>
      <c r="D28" s="54">
        <v>0</v>
      </c>
      <c r="E28" s="54">
        <v>0</v>
      </c>
      <c r="F28" s="54">
        <v>0</v>
      </c>
      <c r="G28" s="54">
        <v>0</v>
      </c>
      <c r="H28" s="54">
        <v>0</v>
      </c>
      <c r="I28" s="54">
        <v>0</v>
      </c>
      <c r="J28" s="54">
        <v>0</v>
      </c>
      <c r="K28" s="54">
        <v>0</v>
      </c>
      <c r="L28" s="54">
        <v>710.11594202898596</v>
      </c>
      <c r="M28" s="54">
        <v>11859.847328244299</v>
      </c>
      <c r="N28" s="54">
        <v>10282.033898305101</v>
      </c>
      <c r="O28" s="54">
        <v>6448.3625000000002</v>
      </c>
      <c r="P28" s="54">
        <v>3592.88571428571</v>
      </c>
      <c r="Q28" s="54">
        <v>2188.6178861788599</v>
      </c>
      <c r="R28" s="54">
        <v>9266.7380952381009</v>
      </c>
      <c r="S28" s="54">
        <v>7101.4736842105303</v>
      </c>
      <c r="T28" s="54">
        <v>24259.407766990302</v>
      </c>
      <c r="U28" s="54">
        <v>27804.574074074098</v>
      </c>
      <c r="V28" s="54">
        <v>64168.166666666701</v>
      </c>
      <c r="W28" s="54">
        <v>108984.485436893</v>
      </c>
      <c r="X28" s="54">
        <v>50858.202127659599</v>
      </c>
      <c r="Y28" s="54">
        <v>197287.95294117599</v>
      </c>
      <c r="Z28" s="54">
        <v>168440.52173913</v>
      </c>
      <c r="AA28" s="54">
        <v>108725.109375</v>
      </c>
      <c r="AB28" s="54">
        <v>250162.578125</v>
      </c>
    </row>
    <row r="29" spans="1:28" ht="12.75" customHeight="1" x14ac:dyDescent="0.2">
      <c r="A29" s="49" t="s">
        <v>0</v>
      </c>
      <c r="B29" s="54">
        <v>100171.087301587</v>
      </c>
      <c r="C29" s="54">
        <v>106012.74789915999</v>
      </c>
      <c r="D29" s="54">
        <v>179748.15899581599</v>
      </c>
      <c r="E29" s="54">
        <v>170008.443946188</v>
      </c>
      <c r="F29" s="54">
        <v>182450.60139860099</v>
      </c>
      <c r="G29" s="54">
        <v>180531.350318471</v>
      </c>
      <c r="H29" s="54">
        <v>253267.99310344801</v>
      </c>
      <c r="I29" s="54">
        <v>350386.14516129001</v>
      </c>
      <c r="J29" s="54">
        <v>358141.96747967502</v>
      </c>
      <c r="K29" s="54">
        <v>305976.792307692</v>
      </c>
      <c r="L29" s="54">
        <v>459201.85507246398</v>
      </c>
      <c r="M29" s="54">
        <v>354564.854961832</v>
      </c>
      <c r="N29" s="54">
        <v>504196.52542372898</v>
      </c>
      <c r="O29" s="54">
        <v>771135.875</v>
      </c>
      <c r="P29" s="54">
        <v>626948.71428571397</v>
      </c>
      <c r="Q29" s="54">
        <v>618930.67479674798</v>
      </c>
      <c r="R29" s="54">
        <v>754102.17460317502</v>
      </c>
      <c r="S29" s="54">
        <v>455554.10526315798</v>
      </c>
      <c r="T29" s="54">
        <v>603429.84466019401</v>
      </c>
      <c r="U29" s="54">
        <v>680733.94444444496</v>
      </c>
      <c r="V29" s="54">
        <v>798255.65740740695</v>
      </c>
      <c r="W29" s="54">
        <v>857804.97087378602</v>
      </c>
      <c r="X29" s="54">
        <v>689723.255319149</v>
      </c>
      <c r="Y29" s="54">
        <v>879903.43529411801</v>
      </c>
      <c r="Z29" s="54">
        <v>1548554.2463768099</v>
      </c>
      <c r="AA29" s="54">
        <v>1355916.59375</v>
      </c>
      <c r="AB29" s="54">
        <v>1272452.921875</v>
      </c>
    </row>
    <row r="30" spans="1:28" ht="12.75" customHeight="1" x14ac:dyDescent="0.2">
      <c r="A30" s="49" t="s">
        <v>2</v>
      </c>
      <c r="B30" s="54">
        <v>4868.4007936507896</v>
      </c>
      <c r="C30" s="54">
        <v>11440.2394957983</v>
      </c>
      <c r="D30" s="54">
        <v>6053.8158995815902</v>
      </c>
      <c r="E30" s="54">
        <v>11008.529147982101</v>
      </c>
      <c r="F30" s="54">
        <v>22750.8531468531</v>
      </c>
      <c r="G30" s="54">
        <v>13031.6178343949</v>
      </c>
      <c r="H30" s="54">
        <v>17571.737931034499</v>
      </c>
      <c r="I30" s="54">
        <v>22997.153225806502</v>
      </c>
      <c r="J30" s="54">
        <v>24261.886178861801</v>
      </c>
      <c r="K30" s="54">
        <v>12638.984615384599</v>
      </c>
      <c r="L30" s="54">
        <v>16714.405797101401</v>
      </c>
      <c r="M30" s="54">
        <v>10220.854961832099</v>
      </c>
      <c r="N30" s="54">
        <v>26937.949152542398</v>
      </c>
      <c r="O30" s="54">
        <v>22938.375</v>
      </c>
      <c r="P30" s="54">
        <v>22539.152380952401</v>
      </c>
      <c r="Q30" s="54">
        <v>26623.422764227598</v>
      </c>
      <c r="R30" s="54">
        <v>12705.5476190476</v>
      </c>
      <c r="S30" s="54">
        <v>79400.149122806994</v>
      </c>
      <c r="T30" s="54">
        <v>32999.737864077702</v>
      </c>
      <c r="U30" s="54">
        <v>13661.287037037</v>
      </c>
      <c r="V30" s="54">
        <v>19957.638888888901</v>
      </c>
      <c r="W30" s="54">
        <v>17517.543689320399</v>
      </c>
      <c r="X30" s="54">
        <v>24582.563829787199</v>
      </c>
      <c r="Y30" s="54">
        <v>12534.2705882353</v>
      </c>
      <c r="Z30" s="54">
        <v>38787.260869565202</v>
      </c>
      <c r="AA30" s="54">
        <v>14798.59375</v>
      </c>
      <c r="AB30" s="54">
        <v>30477.171875</v>
      </c>
    </row>
    <row r="31" spans="1:28" ht="12.75" customHeight="1" x14ac:dyDescent="0.2">
      <c r="A31" s="49" t="s">
        <v>5</v>
      </c>
      <c r="B31" s="54">
        <v>152568.134920635</v>
      </c>
      <c r="C31" s="54">
        <v>145183.51260504199</v>
      </c>
      <c r="D31" s="54">
        <v>120819.27615062799</v>
      </c>
      <c r="E31" s="54">
        <v>178496.726457399</v>
      </c>
      <c r="F31" s="54">
        <v>198551.59440559399</v>
      </c>
      <c r="G31" s="54">
        <v>178813.280254777</v>
      </c>
      <c r="H31" s="54">
        <v>172721.475862069</v>
      </c>
      <c r="I31" s="54">
        <v>202941.04838709699</v>
      </c>
      <c r="J31" s="54">
        <v>206415.96747967499</v>
      </c>
      <c r="K31" s="54">
        <v>207320.392307692</v>
      </c>
      <c r="L31" s="54">
        <v>264380.77536231902</v>
      </c>
      <c r="M31" s="54">
        <v>226698.28244274799</v>
      </c>
      <c r="N31" s="54">
        <v>351639.84745762701</v>
      </c>
      <c r="O31" s="54">
        <v>344797.13750000001</v>
      </c>
      <c r="P31" s="54">
        <v>251065.04761904801</v>
      </c>
      <c r="Q31" s="54">
        <v>297280.70731707301</v>
      </c>
      <c r="R31" s="54">
        <v>288523.84126984101</v>
      </c>
      <c r="S31" s="54">
        <v>408505</v>
      </c>
      <c r="T31" s="54">
        <v>531409.63106796099</v>
      </c>
      <c r="U31" s="54">
        <v>399356</v>
      </c>
      <c r="V31" s="54">
        <v>503424.27777777798</v>
      </c>
      <c r="W31" s="54">
        <v>546357.66990291304</v>
      </c>
      <c r="X31" s="54">
        <v>585360.776595745</v>
      </c>
      <c r="Y31" s="54">
        <v>714042.30588235299</v>
      </c>
      <c r="Z31" s="54">
        <v>551767.57971014502</v>
      </c>
      <c r="AA31" s="54">
        <v>804972.015625</v>
      </c>
      <c r="AB31" s="54">
        <v>607666.609375</v>
      </c>
    </row>
    <row r="32" spans="1:28" ht="12.75" customHeight="1" x14ac:dyDescent="0.2">
      <c r="A32" s="49" t="s">
        <v>6</v>
      </c>
      <c r="B32" s="54">
        <v>57271.277777777803</v>
      </c>
      <c r="C32" s="54">
        <v>59783.281512604997</v>
      </c>
      <c r="D32" s="54">
        <v>78695.765690376604</v>
      </c>
      <c r="E32" s="54">
        <v>74711.668161434995</v>
      </c>
      <c r="F32" s="54">
        <v>87184.867132867104</v>
      </c>
      <c r="G32" s="54">
        <v>95374.929936305707</v>
      </c>
      <c r="H32" s="54">
        <v>106245.84137931</v>
      </c>
      <c r="I32" s="54">
        <v>133293.66129032301</v>
      </c>
      <c r="J32" s="54">
        <v>99179.292682926796</v>
      </c>
      <c r="K32" s="54">
        <v>123712.707692308</v>
      </c>
      <c r="L32" s="54">
        <v>118102.347826087</v>
      </c>
      <c r="M32" s="54">
        <v>121868.93129771001</v>
      </c>
      <c r="N32" s="54">
        <v>253907.491525424</v>
      </c>
      <c r="O32" s="54">
        <v>194963.02499999999</v>
      </c>
      <c r="P32" s="54">
        <v>176131.97142857101</v>
      </c>
      <c r="Q32" s="54">
        <v>162433.91869918699</v>
      </c>
      <c r="R32" s="54">
        <v>186553.53174603201</v>
      </c>
      <c r="S32" s="54">
        <v>280139.97368421103</v>
      </c>
      <c r="T32" s="54">
        <v>257098.57281553399</v>
      </c>
      <c r="U32" s="54">
        <v>191549.02777777801</v>
      </c>
      <c r="V32" s="54">
        <v>181685.296296296</v>
      </c>
      <c r="W32" s="54">
        <v>183684.15533980599</v>
      </c>
      <c r="X32" s="54">
        <v>310566.11702127702</v>
      </c>
      <c r="Y32" s="54">
        <v>248114.03529411799</v>
      </c>
      <c r="Z32" s="54">
        <v>295476.942028986</v>
      </c>
      <c r="AA32" s="54">
        <v>321111.875</v>
      </c>
      <c r="AB32" s="54">
        <v>440016.875</v>
      </c>
    </row>
    <row r="33" spans="1:28" ht="12.75" customHeight="1" x14ac:dyDescent="0.2">
      <c r="A33" s="49" t="s">
        <v>4</v>
      </c>
      <c r="B33" s="54">
        <v>29244.424603174601</v>
      </c>
      <c r="C33" s="54">
        <v>26665.8193277311</v>
      </c>
      <c r="D33" s="54">
        <v>29801.238493723798</v>
      </c>
      <c r="E33" s="54">
        <v>30082.385650224202</v>
      </c>
      <c r="F33" s="54">
        <v>38419.860139860102</v>
      </c>
      <c r="G33" s="54">
        <v>41757.923566878999</v>
      </c>
      <c r="H33" s="54">
        <v>48455.875862068999</v>
      </c>
      <c r="I33" s="54">
        <v>45161.975806451599</v>
      </c>
      <c r="J33" s="54">
        <v>43782.382113821099</v>
      </c>
      <c r="K33" s="54">
        <v>44385.092307692299</v>
      </c>
      <c r="L33" s="54">
        <v>50001.557971014503</v>
      </c>
      <c r="M33" s="54">
        <v>55219.145038167902</v>
      </c>
      <c r="N33" s="54">
        <v>64637.3050847458</v>
      </c>
      <c r="O33" s="54">
        <v>75727.612500000003</v>
      </c>
      <c r="P33" s="54">
        <v>87620.009523809495</v>
      </c>
      <c r="Q33" s="54">
        <v>74221.154471544694</v>
      </c>
      <c r="R33" s="54">
        <v>81216.642857142899</v>
      </c>
      <c r="S33" s="54">
        <v>73391.271929824594</v>
      </c>
      <c r="T33" s="54">
        <v>94611.660194174794</v>
      </c>
      <c r="U33" s="54">
        <v>104151.43518518499</v>
      </c>
      <c r="V33" s="54">
        <v>83722.712962963007</v>
      </c>
      <c r="W33" s="54">
        <v>73226.223300970902</v>
      </c>
      <c r="X33" s="54">
        <v>118750.989361702</v>
      </c>
      <c r="Y33" s="54">
        <v>129585.411764706</v>
      </c>
      <c r="Z33" s="54">
        <v>94996.579710144899</v>
      </c>
      <c r="AA33" s="54">
        <v>123381.046875</v>
      </c>
      <c r="AB33" s="54">
        <v>104961.34375</v>
      </c>
    </row>
    <row r="34" spans="1:28" ht="12.75" customHeight="1" x14ac:dyDescent="0.2">
      <c r="A34" s="2" t="s">
        <v>83</v>
      </c>
      <c r="B34" s="54">
        <v>7311.8809523809496</v>
      </c>
      <c r="C34" s="54">
        <v>9266.8403361344499</v>
      </c>
      <c r="D34" s="54">
        <v>12113.719665271999</v>
      </c>
      <c r="E34" s="54">
        <v>14829.834080717499</v>
      </c>
      <c r="F34" s="54">
        <v>21645.2657342657</v>
      </c>
      <c r="G34" s="54">
        <v>16031.878980891701</v>
      </c>
      <c r="H34" s="54">
        <v>18999.744827586201</v>
      </c>
      <c r="I34" s="54">
        <v>27145.8951612903</v>
      </c>
      <c r="J34" s="54">
        <v>22287.398373983699</v>
      </c>
      <c r="K34" s="54">
        <v>15235.0230769231</v>
      </c>
      <c r="L34" s="54">
        <v>17767.543478260901</v>
      </c>
      <c r="M34" s="54">
        <v>29679.099236641199</v>
      </c>
      <c r="N34" s="54">
        <v>22556.728813559301</v>
      </c>
      <c r="O34" s="54">
        <v>35451.362500000003</v>
      </c>
      <c r="P34" s="54">
        <v>12169.0476190476</v>
      </c>
      <c r="Q34" s="54">
        <v>19879.560975609798</v>
      </c>
      <c r="R34" s="54">
        <v>19239.984126984102</v>
      </c>
      <c r="S34" s="54">
        <v>21179.333333333299</v>
      </c>
      <c r="T34" s="54">
        <v>22903.6116504854</v>
      </c>
      <c r="U34" s="54">
        <v>17042.2314814815</v>
      </c>
      <c r="V34" s="54">
        <v>5155.4166666666697</v>
      </c>
      <c r="W34" s="54">
        <v>17288.174757281598</v>
      </c>
      <c r="X34" s="54">
        <v>33316.734042553202</v>
      </c>
      <c r="Y34" s="54">
        <v>19073.105882352898</v>
      </c>
      <c r="Z34" s="54">
        <v>26432.985507246402</v>
      </c>
      <c r="AA34" s="54">
        <v>7939.203125</v>
      </c>
      <c r="AB34" s="54">
        <v>37695.6875</v>
      </c>
    </row>
    <row r="35" spans="1:28" ht="12.75" customHeight="1" x14ac:dyDescent="0.2">
      <c r="A35" s="2" t="s">
        <v>78</v>
      </c>
      <c r="B35" s="54">
        <v>76619.988095238106</v>
      </c>
      <c r="C35" s="54">
        <v>65900.399159663895</v>
      </c>
      <c r="D35" s="54">
        <v>76117.790794979097</v>
      </c>
      <c r="E35" s="54">
        <v>72689.829596412601</v>
      </c>
      <c r="F35" s="54">
        <v>112928.83216783201</v>
      </c>
      <c r="G35" s="54">
        <v>124559.382165605</v>
      </c>
      <c r="H35" s="54">
        <v>150247.56551724099</v>
      </c>
      <c r="I35" s="54">
        <v>158888.97580645201</v>
      </c>
      <c r="J35" s="54">
        <v>179659.34146341501</v>
      </c>
      <c r="K35" s="54">
        <v>168855.33076923099</v>
      </c>
      <c r="L35" s="54">
        <v>227509.52173913</v>
      </c>
      <c r="M35" s="54">
        <v>221896.977099237</v>
      </c>
      <c r="N35" s="54">
        <v>250174.34745762701</v>
      </c>
      <c r="O35" s="54">
        <v>282113.71250000002</v>
      </c>
      <c r="P35" s="54">
        <v>240942</v>
      </c>
      <c r="Q35" s="54">
        <v>217710.447154472</v>
      </c>
      <c r="R35" s="54">
        <v>316862.42857142899</v>
      </c>
      <c r="S35" s="54">
        <v>408311.96491228102</v>
      </c>
      <c r="T35" s="54">
        <v>430266.077669903</v>
      </c>
      <c r="U35" s="54">
        <v>421233.15740740701</v>
      </c>
      <c r="V35" s="54">
        <v>355498.77777777798</v>
      </c>
      <c r="W35" s="54">
        <v>546210.961165049</v>
      </c>
      <c r="X35" s="54">
        <v>494852.489361702</v>
      </c>
      <c r="Y35" s="54">
        <v>433668.32941176498</v>
      </c>
      <c r="Z35" s="54">
        <v>695226.08695652196</v>
      </c>
      <c r="AA35" s="54">
        <v>685345.328125</v>
      </c>
      <c r="AB35" s="54">
        <v>694730.703125</v>
      </c>
    </row>
    <row r="36" spans="1:28" s="51" customFormat="1" ht="12.75" customHeight="1" x14ac:dyDescent="0.2">
      <c r="A36" s="51" t="s">
        <v>51</v>
      </c>
      <c r="B36" s="55">
        <f>SUM(B16:B35)</f>
        <v>1160593.3452380954</v>
      </c>
      <c r="C36" s="55">
        <f t="shared" ref="C36:M36" si="0">SUM(C16:C35)</f>
        <v>1102550.1218487399</v>
      </c>
      <c r="D36" s="55">
        <f t="shared" si="0"/>
        <v>1129413.0585774067</v>
      </c>
      <c r="E36" s="55">
        <f t="shared" si="0"/>
        <v>1296956.659192825</v>
      </c>
      <c r="F36" s="55">
        <f t="shared" si="0"/>
        <v>1680639.986013985</v>
      </c>
      <c r="G36" s="55">
        <f t="shared" si="0"/>
        <v>1556076.6942675149</v>
      </c>
      <c r="H36" s="55">
        <f t="shared" si="0"/>
        <v>1734153.8137931025</v>
      </c>
      <c r="I36" s="55">
        <f t="shared" si="0"/>
        <v>1967455.0887096776</v>
      </c>
      <c r="J36" s="55">
        <f t="shared" si="0"/>
        <v>1982348.0162601646</v>
      </c>
      <c r="K36" s="55">
        <f t="shared" si="0"/>
        <v>1952720.8615384609</v>
      </c>
      <c r="L36" s="55">
        <f t="shared" si="0"/>
        <v>2290121.9347826084</v>
      </c>
      <c r="M36" s="55">
        <f t="shared" si="0"/>
        <v>2348666.3587786299</v>
      </c>
      <c r="N36" s="55">
        <f t="shared" ref="N36:P36" si="1">SUM(N16:N35)</f>
        <v>2863278.2118644067</v>
      </c>
      <c r="O36" s="55">
        <f t="shared" si="1"/>
        <v>3474392.2749999999</v>
      </c>
      <c r="P36" s="55">
        <f t="shared" si="1"/>
        <v>2924245.5047619008</v>
      </c>
      <c r="Q36" s="55">
        <f t="shared" ref="Q36:R36" si="2">SUM(Q16:Q35)</f>
        <v>2681783.2682926832</v>
      </c>
      <c r="R36" s="55">
        <f t="shared" si="2"/>
        <v>3218581.5555555606</v>
      </c>
      <c r="S36" s="55">
        <f t="shared" ref="S36:T36" si="3">SUM(S16:S35)</f>
        <v>3610788.8859649114</v>
      </c>
      <c r="T36" s="55">
        <f t="shared" si="3"/>
        <v>4241296.9708737861</v>
      </c>
      <c r="U36" s="55">
        <f t="shared" ref="U36:V36" si="4">SUM(U16:U35)</f>
        <v>3930567.9074074118</v>
      </c>
      <c r="V36" s="55">
        <f t="shared" si="4"/>
        <v>4034185.9444444468</v>
      </c>
      <c r="W36" s="55">
        <f t="shared" ref="W36:X36" si="5">SUM(W16:W35)</f>
        <v>4837138.048543687</v>
      </c>
      <c r="X36" s="55">
        <f t="shared" si="5"/>
        <v>5165990.6063829791</v>
      </c>
      <c r="Y36" s="55">
        <f t="shared" ref="Y36:AB36" si="6">SUM(Y16:Y35)</f>
        <v>5388016.9882352985</v>
      </c>
      <c r="Z36" s="55">
        <f t="shared" si="6"/>
        <v>6130003.5652173907</v>
      </c>
      <c r="AA36" s="55">
        <f t="shared" si="6"/>
        <v>6467081.015625</v>
      </c>
      <c r="AB36" s="55">
        <f t="shared" si="6"/>
        <v>6841789.734375</v>
      </c>
    </row>
    <row r="37" spans="1:28" ht="11.25" customHeight="1" x14ac:dyDescent="0.2">
      <c r="B37" s="54"/>
      <c r="C37" s="54"/>
      <c r="D37" s="54"/>
      <c r="E37" s="54"/>
      <c r="F37" s="54"/>
      <c r="G37" s="54"/>
      <c r="H37" s="54"/>
      <c r="I37" s="54"/>
      <c r="J37" s="54"/>
      <c r="K37" s="54"/>
      <c r="L37" s="54"/>
      <c r="AA37" s="49" t="s">
        <v>76</v>
      </c>
    </row>
    <row r="38" spans="1:28" ht="12.75" customHeight="1" x14ac:dyDescent="0.2">
      <c r="A38" s="51" t="s">
        <v>25</v>
      </c>
      <c r="B38" s="56">
        <f t="shared" ref="B38:M38" si="7">B14-B36</f>
        <v>77414.150793654611</v>
      </c>
      <c r="C38" s="56">
        <f t="shared" si="7"/>
        <v>49435.567226890009</v>
      </c>
      <c r="D38" s="56">
        <f t="shared" si="7"/>
        <v>60241.941422593314</v>
      </c>
      <c r="E38" s="56">
        <f t="shared" si="7"/>
        <v>59518.053811655147</v>
      </c>
      <c r="F38" s="56">
        <f t="shared" si="7"/>
        <v>161866.01398601499</v>
      </c>
      <c r="G38" s="56">
        <f t="shared" si="7"/>
        <v>34239.30573248514</v>
      </c>
      <c r="H38" s="56">
        <f t="shared" si="7"/>
        <v>140194.18620689749</v>
      </c>
      <c r="I38" s="56">
        <f t="shared" si="7"/>
        <v>43188.91129032243</v>
      </c>
      <c r="J38" s="56">
        <f t="shared" si="7"/>
        <v>186732.98373983544</v>
      </c>
      <c r="K38" s="56">
        <f t="shared" si="7"/>
        <v>221053.9230769258</v>
      </c>
      <c r="L38" s="56">
        <f t="shared" si="7"/>
        <v>82239.144927541725</v>
      </c>
      <c r="M38" s="56">
        <f t="shared" si="7"/>
        <v>251859.29770991998</v>
      </c>
      <c r="N38" s="56">
        <f t="shared" ref="N38:P38" si="8">N14-N36</f>
        <v>156223.45762712322</v>
      </c>
      <c r="O38" s="56">
        <f t="shared" si="8"/>
        <v>166202.61250000028</v>
      </c>
      <c r="P38" s="56">
        <f t="shared" si="8"/>
        <v>202994.15238095913</v>
      </c>
      <c r="Q38" s="56">
        <f t="shared" ref="Q38:R38" si="9">Q14-Q36</f>
        <v>256508.43902438693</v>
      </c>
      <c r="R38" s="56">
        <f t="shared" si="9"/>
        <v>215558.35714284936</v>
      </c>
      <c r="S38" s="56">
        <f t="shared" ref="S38:T38" si="10">S14-S36</f>
        <v>496096.67543859873</v>
      </c>
      <c r="T38" s="56">
        <f t="shared" si="10"/>
        <v>703463.76699029375</v>
      </c>
      <c r="U38" s="56">
        <f t="shared" ref="U38:V38" si="11">U14-U36</f>
        <v>540674.02777777845</v>
      </c>
      <c r="V38" s="56">
        <f t="shared" si="11"/>
        <v>158377.75925925327</v>
      </c>
      <c r="W38" s="56">
        <f t="shared" ref="W38:X38" si="12">W14-W36</f>
        <v>367707.08737864345</v>
      </c>
      <c r="X38" s="56">
        <f t="shared" si="12"/>
        <v>-215458.05319148954</v>
      </c>
      <c r="Y38" s="56">
        <f t="shared" ref="Y38:AB38" si="13">Y14-Y36</f>
        <v>-192126.95294117834</v>
      </c>
      <c r="Z38" s="56">
        <f t="shared" si="13"/>
        <v>-68576.318840580992</v>
      </c>
      <c r="AA38" s="56">
        <f t="shared" si="13"/>
        <v>383622.59375</v>
      </c>
      <c r="AB38" s="56">
        <f t="shared" si="13"/>
        <v>1311031.4375</v>
      </c>
    </row>
    <row r="39" spans="1:28" x14ac:dyDescent="0.2">
      <c r="B39" s="57"/>
      <c r="C39" s="57"/>
      <c r="D39" s="57"/>
      <c r="E39" s="57"/>
      <c r="F39" s="57"/>
      <c r="G39" s="57"/>
      <c r="H39" s="57"/>
      <c r="I39" s="57"/>
      <c r="J39" s="57"/>
      <c r="K39" s="57"/>
      <c r="L39" s="57"/>
      <c r="AA39" s="49" t="s">
        <v>76</v>
      </c>
    </row>
    <row r="40" spans="1:28" ht="12.75" customHeight="1" x14ac:dyDescent="0.2">
      <c r="A40" s="49" t="s">
        <v>53</v>
      </c>
      <c r="B40" s="54"/>
      <c r="C40" s="54"/>
      <c r="D40" s="54"/>
      <c r="E40" s="54"/>
      <c r="F40" s="54"/>
      <c r="G40" s="54"/>
      <c r="H40" s="54"/>
      <c r="I40" s="54"/>
      <c r="J40" s="54"/>
      <c r="K40" s="54"/>
      <c r="L40" s="54"/>
      <c r="AA40" s="49" t="s">
        <v>76</v>
      </c>
    </row>
    <row r="41" spans="1:28" ht="12.75" customHeight="1" x14ac:dyDescent="0.2">
      <c r="A41" s="2" t="s">
        <v>79</v>
      </c>
      <c r="B41" s="54">
        <v>4035.4761904761899</v>
      </c>
      <c r="C41" s="54">
        <v>6264.59243697479</v>
      </c>
      <c r="D41" s="54">
        <v>9044.7280334728002</v>
      </c>
      <c r="E41" s="54">
        <v>8927.2645739910295</v>
      </c>
      <c r="F41" s="54">
        <v>14486.4405594406</v>
      </c>
      <c r="G41" s="54">
        <v>21222.910828025499</v>
      </c>
      <c r="H41" s="54">
        <v>1746.3034482758601</v>
      </c>
      <c r="I41" s="54">
        <v>4378.7016129032299</v>
      </c>
      <c r="J41" s="54">
        <v>5973.0894308943098</v>
      </c>
      <c r="K41" s="54">
        <v>7506.0846153846196</v>
      </c>
      <c r="L41" s="54">
        <v>13214.347826087</v>
      </c>
      <c r="M41" s="13">
        <v>23944.259541984698</v>
      </c>
      <c r="N41" s="13">
        <v>3181.6101694915301</v>
      </c>
      <c r="O41" s="13">
        <v>14180.25</v>
      </c>
      <c r="P41" s="13">
        <v>8450.4857142857109</v>
      </c>
      <c r="Q41" s="13">
        <v>7605.6097560975604</v>
      </c>
      <c r="R41" s="13">
        <v>14182.5952380952</v>
      </c>
      <c r="S41" s="13">
        <v>5449.14035087719</v>
      </c>
      <c r="T41" s="13">
        <v>10817.524271844701</v>
      </c>
      <c r="U41" s="13">
        <v>22441.25</v>
      </c>
      <c r="V41" s="13">
        <v>3341.3888888888901</v>
      </c>
      <c r="W41" s="13">
        <v>87938.970873786398</v>
      </c>
      <c r="X41" s="13">
        <v>21078.5</v>
      </c>
      <c r="Y41" s="13">
        <v>3984.54117647059</v>
      </c>
      <c r="Z41" s="13">
        <v>93631.797101449294</v>
      </c>
      <c r="AA41" s="13">
        <v>88575.859375</v>
      </c>
      <c r="AB41" s="13">
        <v>110858.984375</v>
      </c>
    </row>
    <row r="42" spans="1:28" ht="12.75" customHeight="1" x14ac:dyDescent="0.2">
      <c r="A42" s="2" t="s">
        <v>80</v>
      </c>
      <c r="B42" s="54">
        <v>51333.892857142899</v>
      </c>
      <c r="C42" s="54">
        <v>49760.714285714297</v>
      </c>
      <c r="D42" s="54">
        <v>64374.108786610901</v>
      </c>
      <c r="E42" s="54">
        <v>97904.089686098698</v>
      </c>
      <c r="F42" s="54">
        <v>87003.027972027994</v>
      </c>
      <c r="G42" s="54">
        <v>96573.5732484076</v>
      </c>
      <c r="H42" s="54">
        <v>55753.255172413803</v>
      </c>
      <c r="I42" s="54">
        <v>90954.620967741896</v>
      </c>
      <c r="J42" s="54">
        <v>74885.747967479707</v>
      </c>
      <c r="K42" s="54">
        <v>95109.884615384595</v>
      </c>
      <c r="L42" s="54">
        <v>100713.079710145</v>
      </c>
      <c r="M42" s="13">
        <v>180503.34351144999</v>
      </c>
      <c r="N42" s="13">
        <v>121210.033898305</v>
      </c>
      <c r="O42" s="13">
        <v>108118.675</v>
      </c>
      <c r="P42" s="13">
        <v>157121.4</v>
      </c>
      <c r="Q42" s="13">
        <v>110095.284552846</v>
      </c>
      <c r="R42" s="13">
        <v>162729.88888888899</v>
      </c>
      <c r="S42" s="13">
        <v>108496.403508772</v>
      </c>
      <c r="T42" s="13">
        <v>166904.165048544</v>
      </c>
      <c r="U42" s="13">
        <v>137815.37037036999</v>
      </c>
      <c r="V42" s="13">
        <v>150995.055555556</v>
      </c>
      <c r="W42" s="13">
        <v>217067.74757281601</v>
      </c>
      <c r="X42" s="13">
        <v>138937.80851063799</v>
      </c>
      <c r="Y42" s="13">
        <v>375904.71764705901</v>
      </c>
      <c r="Z42" s="13">
        <v>435654.21739130397</v>
      </c>
      <c r="AA42" s="13">
        <v>766556.453125</v>
      </c>
      <c r="AB42" s="13">
        <v>874767.125</v>
      </c>
    </row>
    <row r="43" spans="1:28" ht="12.75" customHeight="1" x14ac:dyDescent="0.2">
      <c r="A43" s="51" t="s">
        <v>7</v>
      </c>
      <c r="B43" s="55">
        <f t="shared" ref="B43:M43" si="14">B40+B41-B42</f>
        <v>-47298.416666666708</v>
      </c>
      <c r="C43" s="55">
        <f t="shared" si="14"/>
        <v>-43496.121848739509</v>
      </c>
      <c r="D43" s="55">
        <f t="shared" si="14"/>
        <v>-55329.380753138103</v>
      </c>
      <c r="E43" s="55">
        <f t="shared" si="14"/>
        <v>-88976.825112107676</v>
      </c>
      <c r="F43" s="55">
        <f t="shared" si="14"/>
        <v>-72516.587412587396</v>
      </c>
      <c r="G43" s="55">
        <f t="shared" si="14"/>
        <v>-75350.662420382097</v>
      </c>
      <c r="H43" s="55">
        <f t="shared" si="14"/>
        <v>-54006.951724137944</v>
      </c>
      <c r="I43" s="55">
        <f t="shared" si="14"/>
        <v>-86575.919354838668</v>
      </c>
      <c r="J43" s="55">
        <f t="shared" si="14"/>
        <v>-68912.658536585397</v>
      </c>
      <c r="K43" s="55">
        <f t="shared" si="14"/>
        <v>-87603.799999999974</v>
      </c>
      <c r="L43" s="55">
        <f t="shared" si="14"/>
        <v>-87498.731884057997</v>
      </c>
      <c r="M43" s="55">
        <f t="shared" si="14"/>
        <v>-156559.08396946528</v>
      </c>
      <c r="N43" s="55">
        <f t="shared" ref="N43:P43" si="15">N40+N41-N42</f>
        <v>-118028.42372881348</v>
      </c>
      <c r="O43" s="55">
        <f t="shared" si="15"/>
        <v>-93938.425000000003</v>
      </c>
      <c r="P43" s="55">
        <f t="shared" si="15"/>
        <v>-148670.91428571427</v>
      </c>
      <c r="Q43" s="55">
        <f t="shared" ref="Q43:R43" si="16">Q40+Q41-Q42</f>
        <v>-102489.67479674844</v>
      </c>
      <c r="R43" s="55">
        <f t="shared" si="16"/>
        <v>-148547.29365079378</v>
      </c>
      <c r="S43" s="55">
        <f t="shared" ref="S43:T43" si="17">S40+S41-S42</f>
        <v>-103047.26315789481</v>
      </c>
      <c r="T43" s="55">
        <f t="shared" si="17"/>
        <v>-156086.64077669929</v>
      </c>
      <c r="U43" s="55">
        <f t="shared" ref="U43:V43" si="18">U40+U41-U42</f>
        <v>-115374.12037036999</v>
      </c>
      <c r="V43" s="55">
        <f t="shared" si="18"/>
        <v>-147653.66666666712</v>
      </c>
      <c r="W43" s="55">
        <f t="shared" ref="W43:X43" si="19">W40+W41-W42</f>
        <v>-129128.77669902961</v>
      </c>
      <c r="X43" s="55">
        <f t="shared" si="19"/>
        <v>-117859.30851063799</v>
      </c>
      <c r="Y43" s="55">
        <f t="shared" ref="Y43:Z43" si="20">Y40+Y41-Y42</f>
        <v>-371920.17647058843</v>
      </c>
      <c r="Z43" s="55">
        <f t="shared" si="20"/>
        <v>-342022.42028985469</v>
      </c>
      <c r="AA43" s="55">
        <v>-677980.59375</v>
      </c>
      <c r="AB43" s="55">
        <v>-763908.140625</v>
      </c>
    </row>
    <row r="44" spans="1:28" ht="11.25" customHeight="1" x14ac:dyDescent="0.2">
      <c r="B44" s="54"/>
      <c r="C44" s="54"/>
      <c r="D44" s="54"/>
      <c r="E44" s="54"/>
      <c r="F44" s="54"/>
      <c r="G44" s="54"/>
      <c r="H44" s="54"/>
      <c r="I44" s="54"/>
      <c r="J44" s="54"/>
      <c r="K44" s="54"/>
      <c r="L44" s="54"/>
      <c r="AA44" s="49" t="s">
        <v>76</v>
      </c>
    </row>
    <row r="45" spans="1:28" ht="12.75" customHeight="1" x14ac:dyDescent="0.2">
      <c r="A45" s="51" t="s">
        <v>11</v>
      </c>
      <c r="B45" s="56">
        <f t="shared" ref="B45:M45" si="21">B38+B43</f>
        <v>30115.734126987903</v>
      </c>
      <c r="C45" s="56">
        <f t="shared" si="21"/>
        <v>5939.4453781504999</v>
      </c>
      <c r="D45" s="56">
        <f t="shared" si="21"/>
        <v>4912.5606694552116</v>
      </c>
      <c r="E45" s="56">
        <f t="shared" si="21"/>
        <v>-29458.771300452529</v>
      </c>
      <c r="F45" s="56">
        <f t="shared" si="21"/>
        <v>89349.426573427598</v>
      </c>
      <c r="G45" s="56">
        <f t="shared" si="21"/>
        <v>-41111.356687896958</v>
      </c>
      <c r="H45" s="56">
        <f t="shared" si="21"/>
        <v>86187.234482759552</v>
      </c>
      <c r="I45" s="56">
        <f t="shared" si="21"/>
        <v>-43387.008064516238</v>
      </c>
      <c r="J45" s="56">
        <f t="shared" si="21"/>
        <v>117820.32520325005</v>
      </c>
      <c r="K45" s="56">
        <f t="shared" si="21"/>
        <v>133450.12307692581</v>
      </c>
      <c r="L45" s="56">
        <f t="shared" si="21"/>
        <v>-5259.586956516272</v>
      </c>
      <c r="M45" s="56">
        <f t="shared" si="21"/>
        <v>95300.213740454696</v>
      </c>
      <c r="N45" s="56">
        <f t="shared" ref="N45:P45" si="22">N38+N43</f>
        <v>38195.033898309746</v>
      </c>
      <c r="O45" s="56">
        <f t="shared" si="22"/>
        <v>72264.187500000276</v>
      </c>
      <c r="P45" s="56">
        <f t="shared" si="22"/>
        <v>54323.238095244858</v>
      </c>
      <c r="Q45" s="56">
        <f t="shared" ref="Q45:R45" si="23">Q38+Q43</f>
        <v>154018.76422763849</v>
      </c>
      <c r="R45" s="56">
        <f t="shared" si="23"/>
        <v>67011.063492055575</v>
      </c>
      <c r="S45" s="56">
        <f t="shared" ref="S45:T45" si="24">S38+S43</f>
        <v>393049.41228070389</v>
      </c>
      <c r="T45" s="56">
        <f t="shared" si="24"/>
        <v>547377.12621359446</v>
      </c>
      <c r="U45" s="56">
        <f t="shared" ref="U45:V45" si="25">U38+U43</f>
        <v>425299.90740740846</v>
      </c>
      <c r="V45" s="56">
        <f t="shared" si="25"/>
        <v>10724.092592586152</v>
      </c>
      <c r="W45" s="56">
        <f t="shared" ref="W45:X45" si="26">W38+W43</f>
        <v>238578.31067961385</v>
      </c>
      <c r="X45" s="56">
        <f t="shared" si="26"/>
        <v>-333317.3617021275</v>
      </c>
      <c r="Y45" s="56">
        <f t="shared" ref="Y45:AB45" si="27">Y38+Y43</f>
        <v>-564047.12941176677</v>
      </c>
      <c r="Z45" s="56">
        <f t="shared" si="27"/>
        <v>-410598.73913043569</v>
      </c>
      <c r="AA45" s="56">
        <f t="shared" si="27"/>
        <v>-294358</v>
      </c>
      <c r="AB45" s="56">
        <f t="shared" si="27"/>
        <v>547123.296875</v>
      </c>
    </row>
    <row r="46" spans="1:28" x14ac:dyDescent="0.2">
      <c r="A46" s="51"/>
      <c r="B46" s="54"/>
      <c r="C46" s="54"/>
      <c r="D46" s="54"/>
      <c r="E46" s="54"/>
      <c r="F46" s="54"/>
      <c r="G46" s="54"/>
      <c r="H46" s="54"/>
      <c r="I46" s="54"/>
      <c r="J46" s="54"/>
      <c r="K46" s="54"/>
      <c r="L46" s="54"/>
    </row>
    <row r="47" spans="1:28" x14ac:dyDescent="0.2">
      <c r="A47" s="51"/>
      <c r="B47" s="54"/>
      <c r="C47" s="54"/>
      <c r="D47" s="54"/>
      <c r="E47" s="54"/>
      <c r="F47" s="54"/>
      <c r="G47" s="54"/>
      <c r="H47" s="54"/>
      <c r="I47" s="54"/>
      <c r="J47" s="54"/>
      <c r="K47" s="54"/>
      <c r="L47" s="54"/>
    </row>
    <row r="48" spans="1:28" ht="15" customHeight="1" x14ac:dyDescent="0.2">
      <c r="A48" s="18" t="s">
        <v>105</v>
      </c>
      <c r="B48" s="54"/>
      <c r="C48" s="54"/>
      <c r="D48" s="54"/>
      <c r="E48" s="54"/>
      <c r="F48" s="54"/>
      <c r="G48" s="54"/>
      <c r="H48" s="54"/>
      <c r="I48" s="54"/>
      <c r="J48" s="54"/>
      <c r="K48" s="54"/>
      <c r="L48" s="54"/>
    </row>
    <row r="49" spans="1:28" ht="12.75" customHeight="1" x14ac:dyDescent="0.2">
      <c r="A49" s="2" t="s">
        <v>47</v>
      </c>
      <c r="B49" s="54"/>
      <c r="C49" s="54"/>
      <c r="D49" s="54"/>
      <c r="E49" s="54"/>
      <c r="F49" s="54"/>
      <c r="G49" s="54">
        <v>0</v>
      </c>
      <c r="H49" s="54">
        <v>5517.2413793103497</v>
      </c>
      <c r="I49" s="54">
        <v>56975.129032258097</v>
      </c>
      <c r="J49" s="54">
        <v>101515.49593495901</v>
      </c>
      <c r="K49" s="54">
        <v>208809.02307692301</v>
      </c>
      <c r="L49" s="54">
        <v>190124.282608696</v>
      </c>
      <c r="M49" s="54">
        <v>608432.51908396895</v>
      </c>
      <c r="N49" s="54">
        <v>420424.288135593</v>
      </c>
      <c r="O49" s="54">
        <v>297417.11249999999</v>
      </c>
      <c r="P49" s="54">
        <v>379502.371428571</v>
      </c>
      <c r="Q49" s="54">
        <v>478482.40650406497</v>
      </c>
      <c r="R49" s="54">
        <v>512159.77777777798</v>
      </c>
      <c r="S49" s="54">
        <v>513942.05263157899</v>
      </c>
      <c r="T49" s="54">
        <v>887484.09708737896</v>
      </c>
      <c r="U49" s="54">
        <v>861028.18518518505</v>
      </c>
      <c r="V49" s="54">
        <v>1482171.4722222199</v>
      </c>
      <c r="W49" s="54">
        <v>2632506.0679611699</v>
      </c>
      <c r="X49" s="54">
        <v>1958170.7021276599</v>
      </c>
      <c r="Y49" s="54">
        <v>2691348.21176471</v>
      </c>
      <c r="Z49" s="54">
        <v>4114053.3043478299</v>
      </c>
      <c r="AA49" s="54">
        <v>2349696.15625</v>
      </c>
      <c r="AB49" s="54">
        <v>3164727.546875</v>
      </c>
    </row>
    <row r="50" spans="1:28" ht="12.75" customHeight="1" x14ac:dyDescent="0.2">
      <c r="A50" s="2" t="s">
        <v>46</v>
      </c>
      <c r="B50" s="54"/>
      <c r="C50" s="54"/>
      <c r="D50" s="54"/>
      <c r="E50" s="54"/>
      <c r="F50" s="54"/>
      <c r="G50" s="54">
        <v>1521716.8343948999</v>
      </c>
      <c r="H50" s="54">
        <v>1169441.4620689701</v>
      </c>
      <c r="I50" s="54">
        <v>2200468.7419354799</v>
      </c>
      <c r="J50" s="54">
        <v>1222166.13821138</v>
      </c>
      <c r="K50" s="54">
        <v>1633481.3230769199</v>
      </c>
      <c r="L50" s="54">
        <v>1628831.84057971</v>
      </c>
      <c r="M50" s="54">
        <v>2195869.1221373999</v>
      </c>
      <c r="N50" s="54">
        <v>2265487.28813559</v>
      </c>
      <c r="O50" s="54">
        <v>2145425.5249999999</v>
      </c>
      <c r="P50" s="54">
        <v>3069055.0857142899</v>
      </c>
      <c r="Q50" s="54">
        <v>2101962.5121951201</v>
      </c>
      <c r="R50" s="54">
        <v>3407983.4365079398</v>
      </c>
      <c r="S50" s="54">
        <v>2718403.61403509</v>
      </c>
      <c r="T50" s="54">
        <v>5033364.1747572804</v>
      </c>
      <c r="U50" s="54">
        <v>3450342.0370370401</v>
      </c>
      <c r="V50" s="54">
        <v>3542466.8055555602</v>
      </c>
      <c r="W50" s="54">
        <v>5628580.9320388399</v>
      </c>
      <c r="X50" s="54">
        <v>4660175.0531914895</v>
      </c>
      <c r="Y50" s="54">
        <v>6584207.1764705898</v>
      </c>
      <c r="Z50" s="54">
        <v>8057115.3623188399</v>
      </c>
      <c r="AA50" s="54">
        <v>9086550.828125</v>
      </c>
      <c r="AB50" s="54">
        <v>8222054.359375</v>
      </c>
    </row>
    <row r="51" spans="1:28" ht="12.75" customHeight="1" x14ac:dyDescent="0.2">
      <c r="A51" s="2" t="s">
        <v>81</v>
      </c>
      <c r="B51" s="54"/>
      <c r="C51" s="54"/>
      <c r="D51" s="54"/>
      <c r="E51" s="54"/>
      <c r="F51" s="54"/>
      <c r="G51" s="54">
        <v>241768.94904458601</v>
      </c>
      <c r="H51" s="54">
        <v>118274.268965517</v>
      </c>
      <c r="I51" s="54">
        <v>207979.91129032301</v>
      </c>
      <c r="J51" s="54">
        <v>236403.24390243899</v>
      </c>
      <c r="K51" s="54">
        <v>269011.00769230799</v>
      </c>
      <c r="L51" s="54">
        <v>236025.23188405801</v>
      </c>
      <c r="M51" s="54">
        <v>104437.213740458</v>
      </c>
      <c r="N51" s="54">
        <v>405055.06779661</v>
      </c>
      <c r="O51" s="54">
        <v>156305.83749999999</v>
      </c>
      <c r="P51" s="54">
        <v>307222.8</v>
      </c>
      <c r="Q51" s="54">
        <v>159779.08130081301</v>
      </c>
      <c r="R51" s="54">
        <v>314750.70634920598</v>
      </c>
      <c r="S51" s="54">
        <v>347794.38596491201</v>
      </c>
      <c r="T51" s="54">
        <v>696486.524271845</v>
      </c>
      <c r="U51" s="54">
        <v>916789.78703703696</v>
      </c>
      <c r="V51" s="54">
        <v>790775.97222222202</v>
      </c>
      <c r="W51" s="54">
        <v>958475.19417475699</v>
      </c>
      <c r="X51" s="54">
        <v>381563.42553191498</v>
      </c>
      <c r="Y51" s="54">
        <v>1049804.12941176</v>
      </c>
      <c r="Z51" s="54">
        <v>1079786.1449275401</v>
      </c>
      <c r="AA51" s="54">
        <v>1104016.296875</v>
      </c>
      <c r="AB51" s="54">
        <v>1536201.03125</v>
      </c>
    </row>
    <row r="52" spans="1:28" s="51" customFormat="1" ht="12.75" customHeight="1" x14ac:dyDescent="0.2">
      <c r="A52" s="11" t="s">
        <v>82</v>
      </c>
      <c r="B52" s="55"/>
      <c r="C52" s="55"/>
      <c r="D52" s="55"/>
      <c r="E52" s="55"/>
      <c r="F52" s="55"/>
      <c r="G52" s="55">
        <v>1763485.78343949</v>
      </c>
      <c r="H52" s="55">
        <v>1293232.9724137899</v>
      </c>
      <c r="I52" s="55">
        <v>2465423.7822580598</v>
      </c>
      <c r="J52" s="55">
        <v>1560084.8780487799</v>
      </c>
      <c r="K52" s="55">
        <v>2111301.35384615</v>
      </c>
      <c r="L52" s="55">
        <v>2054981.3550724599</v>
      </c>
      <c r="M52" s="55">
        <v>2908738.8549618302</v>
      </c>
      <c r="N52" s="55">
        <v>3090966.6440678001</v>
      </c>
      <c r="O52" s="55">
        <v>2599148.4750000001</v>
      </c>
      <c r="P52" s="55">
        <v>3755780.25714286</v>
      </c>
      <c r="Q52" s="55">
        <v>2740224</v>
      </c>
      <c r="R52" s="55">
        <v>4234893.9206349198</v>
      </c>
      <c r="S52" s="55">
        <v>3580140.0526315798</v>
      </c>
      <c r="T52" s="55">
        <v>6617334.7961165002</v>
      </c>
      <c r="U52" s="55">
        <v>5228160.0092592603</v>
      </c>
      <c r="V52" s="55">
        <v>5815414.25</v>
      </c>
      <c r="W52" s="55">
        <v>9219562.1941747591</v>
      </c>
      <c r="X52" s="55">
        <v>6999909.18085106</v>
      </c>
      <c r="Y52" s="55">
        <v>10325359.517647101</v>
      </c>
      <c r="Z52" s="55">
        <v>13250954.811594199</v>
      </c>
      <c r="AA52" s="55">
        <v>12540263.28125</v>
      </c>
      <c r="AB52" s="55">
        <v>12922982.9375</v>
      </c>
    </row>
    <row r="53" spans="1:28" ht="12.75" customHeight="1" x14ac:dyDescent="0.2">
      <c r="A53" s="51" t="s">
        <v>35</v>
      </c>
      <c r="B53" s="55"/>
      <c r="C53" s="55"/>
      <c r="D53" s="55"/>
      <c r="E53" s="55"/>
      <c r="F53" s="55"/>
      <c r="G53" s="55">
        <v>475410.36305732501</v>
      </c>
      <c r="H53" s="55">
        <v>376148.66206896602</v>
      </c>
      <c r="I53" s="55">
        <v>393843.41935483902</v>
      </c>
      <c r="J53" s="55">
        <v>611948.19512195105</v>
      </c>
      <c r="K53" s="55">
        <v>487769.03076923097</v>
      </c>
      <c r="L53" s="55">
        <v>533695.16666666698</v>
      </c>
      <c r="M53" s="55">
        <v>529166.83969465597</v>
      </c>
      <c r="N53" s="55">
        <v>453854.47457627102</v>
      </c>
      <c r="O53" s="55">
        <v>471710.57500000001</v>
      </c>
      <c r="P53" s="55">
        <v>629239.51428571402</v>
      </c>
      <c r="Q53" s="55">
        <v>571937.79674796702</v>
      </c>
      <c r="R53" s="55">
        <v>1020154.46031746</v>
      </c>
      <c r="S53" s="55">
        <v>685237.14035087696</v>
      </c>
      <c r="T53" s="55">
        <v>1144580.24271845</v>
      </c>
      <c r="U53" s="55">
        <v>1269300.75</v>
      </c>
      <c r="V53" s="55">
        <v>755773.94444444496</v>
      </c>
      <c r="W53" s="55">
        <v>2173757.4466019399</v>
      </c>
      <c r="X53" s="55">
        <v>2302422.2234042599</v>
      </c>
      <c r="Y53" s="55">
        <v>1694839.7647058801</v>
      </c>
      <c r="Z53" s="55">
        <v>1581552.7391304299</v>
      </c>
      <c r="AA53" s="55">
        <v>1285238.0625</v>
      </c>
      <c r="AB53" s="55">
        <v>2545872.328125</v>
      </c>
    </row>
    <row r="54" spans="1:28" s="51" customFormat="1" ht="12.75" customHeight="1" x14ac:dyDescent="0.2">
      <c r="A54" s="51" t="s">
        <v>36</v>
      </c>
      <c r="B54" s="55"/>
      <c r="C54" s="55"/>
      <c r="D54" s="55"/>
      <c r="E54" s="55"/>
      <c r="F54" s="55"/>
      <c r="G54" s="55">
        <v>2238896.1464968198</v>
      </c>
      <c r="H54" s="55">
        <v>1669381.63448276</v>
      </c>
      <c r="I54" s="55">
        <v>2859267.2016129</v>
      </c>
      <c r="J54" s="55">
        <v>2172033.0731707299</v>
      </c>
      <c r="K54" s="55">
        <v>2599070.3846153799</v>
      </c>
      <c r="L54" s="55">
        <v>2588676.5217391299</v>
      </c>
      <c r="M54" s="55">
        <v>3437905.6946564899</v>
      </c>
      <c r="N54" s="55">
        <v>3544821.1186440699</v>
      </c>
      <c r="O54" s="55">
        <v>3070859.05</v>
      </c>
      <c r="P54" s="55">
        <v>4385019.7714285702</v>
      </c>
      <c r="Q54" s="55">
        <v>3312161.7967479699</v>
      </c>
      <c r="R54" s="55">
        <v>5255048.3809523797</v>
      </c>
      <c r="S54" s="55">
        <v>4265377.1929824604</v>
      </c>
      <c r="T54" s="55">
        <v>7761915.03883495</v>
      </c>
      <c r="U54" s="55">
        <v>6497460.7592592603</v>
      </c>
      <c r="V54" s="55">
        <v>6571188.1944444403</v>
      </c>
      <c r="W54" s="55">
        <v>11393319.640776699</v>
      </c>
      <c r="X54" s="55">
        <v>9302331.4042553194</v>
      </c>
      <c r="Y54" s="55">
        <v>12020199.2823529</v>
      </c>
      <c r="Z54" s="55">
        <v>14832507.5507246</v>
      </c>
      <c r="AA54" s="55">
        <v>13825501.34375</v>
      </c>
      <c r="AB54" s="55">
        <v>15468855.265625</v>
      </c>
    </row>
    <row r="55" spans="1:28" x14ac:dyDescent="0.2">
      <c r="B55" s="54"/>
      <c r="C55" s="54"/>
      <c r="D55" s="54"/>
      <c r="E55" s="54"/>
      <c r="F55" s="54"/>
      <c r="G55" s="54"/>
      <c r="H55" s="54"/>
      <c r="I55" s="54"/>
      <c r="J55" s="54"/>
      <c r="K55" s="54"/>
      <c r="L55" s="54"/>
    </row>
    <row r="56" spans="1:28" ht="12.75" customHeight="1" x14ac:dyDescent="0.2">
      <c r="A56" s="49" t="s">
        <v>48</v>
      </c>
      <c r="B56" s="54"/>
      <c r="C56" s="54"/>
      <c r="D56" s="54"/>
      <c r="E56" s="54"/>
      <c r="F56" s="54"/>
      <c r="G56" s="54">
        <v>571122.28662420402</v>
      </c>
      <c r="H56" s="54">
        <v>264109.44137930998</v>
      </c>
      <c r="I56" s="54">
        <v>412403.66935483902</v>
      </c>
      <c r="J56" s="54">
        <v>329815.49593495898</v>
      </c>
      <c r="K56" s="54">
        <v>657383.82307692303</v>
      </c>
      <c r="L56" s="54">
        <v>801856.63043478294</v>
      </c>
      <c r="M56" s="54">
        <v>-325261.48854961799</v>
      </c>
      <c r="N56" s="54">
        <v>473273.25423728803</v>
      </c>
      <c r="O56" s="54">
        <v>633946.9</v>
      </c>
      <c r="P56" s="54">
        <v>490580.97142857098</v>
      </c>
      <c r="Q56" s="54">
        <v>536310.39837398403</v>
      </c>
      <c r="R56" s="54">
        <v>1384978.65079365</v>
      </c>
      <c r="S56" s="54">
        <v>1242975.29824561</v>
      </c>
      <c r="T56" s="54">
        <v>2522946.7184465998</v>
      </c>
      <c r="U56" s="54">
        <v>1875309.1388888899</v>
      </c>
      <c r="V56" s="54">
        <v>1300791.6944444401</v>
      </c>
      <c r="W56" s="54">
        <v>3387821.1844660202</v>
      </c>
      <c r="X56" s="54">
        <v>4749811.0212765997</v>
      </c>
      <c r="Y56" s="54">
        <v>1247205.9882352899</v>
      </c>
      <c r="Z56" s="54">
        <v>3378656.6811594199</v>
      </c>
      <c r="AA56" s="54">
        <v>2830133.96875</v>
      </c>
      <c r="AB56" s="54">
        <v>3529573.078125</v>
      </c>
    </row>
    <row r="57" spans="1:28" s="51" customFormat="1" ht="12.75" customHeight="1" x14ac:dyDescent="0.2">
      <c r="A57" s="49" t="s">
        <v>37</v>
      </c>
      <c r="B57" s="54"/>
      <c r="C57" s="54"/>
      <c r="D57" s="54"/>
      <c r="E57" s="54"/>
      <c r="F57" s="54"/>
      <c r="G57" s="54">
        <v>1305053.31847134</v>
      </c>
      <c r="H57" s="54">
        <v>1086226.5310344801</v>
      </c>
      <c r="I57" s="54">
        <v>2030437.7419354799</v>
      </c>
      <c r="J57" s="54">
        <v>1344069.5934959301</v>
      </c>
      <c r="K57" s="54">
        <v>1521044.36923077</v>
      </c>
      <c r="L57" s="54">
        <v>1370315.0942029001</v>
      </c>
      <c r="M57" s="54">
        <v>3178486.8778626001</v>
      </c>
      <c r="N57" s="54">
        <v>2714172.8305084701</v>
      </c>
      <c r="O57" s="54">
        <v>2095789.6375</v>
      </c>
      <c r="P57" s="54">
        <v>3093219.9428571402</v>
      </c>
      <c r="Q57" s="54">
        <v>2138962.5365853701</v>
      </c>
      <c r="R57" s="54">
        <v>3229234.2698412701</v>
      </c>
      <c r="S57" s="54">
        <v>2544891.4912280701</v>
      </c>
      <c r="T57" s="54">
        <v>4065056.80582524</v>
      </c>
      <c r="U57" s="54">
        <v>3822388.6851851898</v>
      </c>
      <c r="V57" s="54">
        <v>4381353.1666666698</v>
      </c>
      <c r="W57" s="54">
        <v>6964962.4174757302</v>
      </c>
      <c r="X57" s="54">
        <v>3830820.60638298</v>
      </c>
      <c r="Y57" s="54">
        <v>9824055.2235294096</v>
      </c>
      <c r="Z57" s="54">
        <v>10193500.188405801</v>
      </c>
      <c r="AA57" s="54">
        <v>10273875.484375</v>
      </c>
      <c r="AB57" s="54">
        <v>10537897.578125</v>
      </c>
    </row>
    <row r="58" spans="1:28" ht="12.75" customHeight="1" x14ac:dyDescent="0.2">
      <c r="A58" s="49" t="s">
        <v>38</v>
      </c>
      <c r="B58" s="54"/>
      <c r="C58" s="54"/>
      <c r="D58" s="54"/>
      <c r="E58" s="54"/>
      <c r="F58" s="54"/>
      <c r="G58" s="54">
        <v>362720.54140127398</v>
      </c>
      <c r="H58" s="54">
        <v>319045.66206896602</v>
      </c>
      <c r="I58" s="54">
        <v>416425.79032258102</v>
      </c>
      <c r="J58" s="54">
        <v>498147.98373983701</v>
      </c>
      <c r="K58" s="54">
        <v>420642.19230769202</v>
      </c>
      <c r="L58" s="54">
        <v>416504.79710144899</v>
      </c>
      <c r="M58" s="54">
        <v>584680.30534351105</v>
      </c>
      <c r="N58" s="54">
        <v>357375.03389830497</v>
      </c>
      <c r="O58" s="54">
        <v>341122.51250000001</v>
      </c>
      <c r="P58" s="54">
        <v>801218.85714285704</v>
      </c>
      <c r="Q58" s="54">
        <v>636888.86178861803</v>
      </c>
      <c r="R58" s="54">
        <v>640835.46031746001</v>
      </c>
      <c r="S58" s="54">
        <v>477510.40350877203</v>
      </c>
      <c r="T58" s="54">
        <v>1173911.51456311</v>
      </c>
      <c r="U58" s="54">
        <v>799762.93518518505</v>
      </c>
      <c r="V58" s="54">
        <v>889043.33333333302</v>
      </c>
      <c r="W58" s="54">
        <v>1040536.03883495</v>
      </c>
      <c r="X58" s="54">
        <v>721699.776595745</v>
      </c>
      <c r="Y58" s="54">
        <v>948938.07058823504</v>
      </c>
      <c r="Z58" s="54">
        <v>1260350.6811594199</v>
      </c>
      <c r="AA58" s="54">
        <v>721491.890625</v>
      </c>
      <c r="AB58" s="54">
        <v>1401384.609375</v>
      </c>
    </row>
    <row r="59" spans="1:28" s="51" customFormat="1" ht="12.75" customHeight="1" x14ac:dyDescent="0.2">
      <c r="A59" s="51" t="s">
        <v>39</v>
      </c>
      <c r="B59" s="55"/>
      <c r="C59" s="55"/>
      <c r="D59" s="55"/>
      <c r="E59" s="55"/>
      <c r="F59" s="55"/>
      <c r="G59" s="55">
        <f t="shared" ref="G59:M59" si="28">SUM(G56:G58)</f>
        <v>2238896.1464968179</v>
      </c>
      <c r="H59" s="55">
        <f t="shared" si="28"/>
        <v>1669381.634482756</v>
      </c>
      <c r="I59" s="55">
        <f t="shared" si="28"/>
        <v>2859267.2016128995</v>
      </c>
      <c r="J59" s="55">
        <f t="shared" si="28"/>
        <v>2172033.0731707262</v>
      </c>
      <c r="K59" s="55">
        <f t="shared" si="28"/>
        <v>2599070.384615385</v>
      </c>
      <c r="L59" s="55">
        <f t="shared" si="28"/>
        <v>2588676.5217391318</v>
      </c>
      <c r="M59" s="55">
        <f t="shared" si="28"/>
        <v>3437905.6946564931</v>
      </c>
      <c r="N59" s="55">
        <f t="shared" ref="N59:P59" si="29">SUM(N56:N58)</f>
        <v>3544821.1186440634</v>
      </c>
      <c r="O59" s="55">
        <f t="shared" si="29"/>
        <v>3070859.0500000003</v>
      </c>
      <c r="P59" s="55">
        <f t="shared" si="29"/>
        <v>4385019.7714285683</v>
      </c>
      <c r="Q59" s="55">
        <f t="shared" ref="Q59:R59" si="30">SUM(Q56:Q58)</f>
        <v>3312161.7967479718</v>
      </c>
      <c r="R59" s="55">
        <f t="shared" si="30"/>
        <v>5255048.3809523797</v>
      </c>
      <c r="S59" s="55">
        <f t="shared" ref="S59:T59" si="31">SUM(S56:S58)</f>
        <v>4265377.192982452</v>
      </c>
      <c r="T59" s="55">
        <f t="shared" si="31"/>
        <v>7761915.03883495</v>
      </c>
      <c r="U59" s="55">
        <f t="shared" ref="U59:V59" si="32">SUM(U56:U58)</f>
        <v>6497460.7592592649</v>
      </c>
      <c r="V59" s="55">
        <f t="shared" si="32"/>
        <v>6571188.1944444431</v>
      </c>
      <c r="W59" s="55">
        <f t="shared" ref="W59:X59" si="33">SUM(W56:W58)</f>
        <v>11393319.640776699</v>
      </c>
      <c r="X59" s="55">
        <f t="shared" si="33"/>
        <v>9302331.404255325</v>
      </c>
      <c r="Y59" s="55">
        <f t="shared" ref="Y59:AB59" si="34">SUM(Y56:Y58)</f>
        <v>12020199.282352934</v>
      </c>
      <c r="Z59" s="55">
        <f t="shared" si="34"/>
        <v>14832507.55072464</v>
      </c>
      <c r="AA59" s="55">
        <f t="shared" si="34"/>
        <v>13825501.34375</v>
      </c>
      <c r="AB59" s="55">
        <f t="shared" si="34"/>
        <v>15468855.265625</v>
      </c>
    </row>
    <row r="60" spans="1:28" s="51" customFormat="1" ht="11.25" customHeight="1" x14ac:dyDescent="0.2">
      <c r="B60" s="74"/>
      <c r="C60" s="74"/>
      <c r="D60" s="74"/>
      <c r="E60" s="74"/>
      <c r="F60" s="74"/>
      <c r="G60" s="74"/>
      <c r="H60" s="74"/>
      <c r="I60" s="74"/>
      <c r="J60" s="74"/>
      <c r="K60" s="74"/>
      <c r="L60" s="74"/>
      <c r="M60" s="74"/>
      <c r="N60" s="74"/>
    </row>
    <row r="61" spans="1:28" ht="11.25" customHeight="1" x14ac:dyDescent="0.2">
      <c r="A61" s="51"/>
      <c r="B61" s="54"/>
      <c r="C61" s="54"/>
      <c r="D61" s="54"/>
      <c r="E61" s="54"/>
      <c r="F61" s="54"/>
      <c r="G61" s="54"/>
      <c r="H61" s="54"/>
      <c r="I61" s="54"/>
      <c r="J61" s="54"/>
      <c r="K61" s="54"/>
      <c r="L61" s="54"/>
    </row>
    <row r="62" spans="1:28" ht="15" customHeight="1" x14ac:dyDescent="0.2">
      <c r="A62" s="9" t="s">
        <v>90</v>
      </c>
      <c r="B62" s="54"/>
      <c r="C62" s="54"/>
      <c r="D62" s="54"/>
      <c r="E62" s="54"/>
      <c r="F62" s="54"/>
      <c r="G62" s="54"/>
      <c r="H62" s="54"/>
      <c r="I62" s="54"/>
      <c r="J62" s="54"/>
      <c r="K62" s="54"/>
      <c r="L62" s="54"/>
    </row>
    <row r="63" spans="1:28" ht="12.75" customHeight="1" x14ac:dyDescent="0.2">
      <c r="A63" s="49" t="s">
        <v>42</v>
      </c>
      <c r="B63" s="59"/>
      <c r="C63" s="59"/>
      <c r="D63" s="59"/>
      <c r="E63" s="59"/>
      <c r="F63" s="59"/>
      <c r="G63" s="60">
        <f t="shared" ref="G63:M63" si="35">(G45+G42)*100/G59</f>
        <v>2.4772125606313589</v>
      </c>
      <c r="H63" s="60">
        <f t="shared" si="35"/>
        <v>8.502578842563608</v>
      </c>
      <c r="I63" s="60">
        <f t="shared" si="35"/>
        <v>1.6636295088613258</v>
      </c>
      <c r="J63" s="60">
        <f t="shared" si="35"/>
        <v>8.8721518816202032</v>
      </c>
      <c r="K63" s="60">
        <f t="shared" si="35"/>
        <v>8.7939137410521919</v>
      </c>
      <c r="L63" s="60">
        <f t="shared" si="35"/>
        <v>3.6873472584168572</v>
      </c>
      <c r="M63" s="60">
        <f t="shared" si="35"/>
        <v>8.0224294017309354</v>
      </c>
      <c r="N63" s="60">
        <f t="shared" ref="N63:O63" si="36">(N45+N42)*100/N59</f>
        <v>4.4968437746610217</v>
      </c>
      <c r="O63" s="60">
        <f t="shared" si="36"/>
        <v>5.8740196004762995</v>
      </c>
      <c r="P63" s="60">
        <f t="shared" ref="P63:Q63" si="37">(P45+P42)*100/P59</f>
        <v>4.8219768465572868</v>
      </c>
      <c r="Q63" s="60">
        <f t="shared" si="37"/>
        <v>7.9740684479787012</v>
      </c>
      <c r="R63" s="60">
        <f t="shared" ref="R63:S63" si="38">(R45+R42)*100/R59</f>
        <v>4.3718142198970256</v>
      </c>
      <c r="S63" s="60">
        <f t="shared" si="38"/>
        <v>11.758533726270132</v>
      </c>
      <c r="T63" s="60">
        <f t="shared" ref="T63:U63" si="39">(T45+T42)*100/T59</f>
        <v>9.2023848198337248</v>
      </c>
      <c r="U63" s="60">
        <f t="shared" si="39"/>
        <v>8.6666976322297273</v>
      </c>
      <c r="V63" s="60">
        <f t="shared" ref="V63:W63" si="40">(V45+V42)*100/V59</f>
        <v>2.4610335811850019</v>
      </c>
      <c r="W63" s="60">
        <f t="shared" si="40"/>
        <v>3.9992387874528879</v>
      </c>
      <c r="X63" s="60">
        <f t="shared" ref="X63:Z63" si="41">(X45+X42)*100/X59</f>
        <v>-2.0895788888210447</v>
      </c>
      <c r="Y63" s="60">
        <f t="shared" si="41"/>
        <v>-1.5652187400996167</v>
      </c>
      <c r="Z63" s="60">
        <f t="shared" si="41"/>
        <v>0.16892274064370325</v>
      </c>
      <c r="AA63" s="60">
        <f t="shared" ref="AA63" si="42">(AA45+AA42)*100/AA59</f>
        <v>3.4154164929321968</v>
      </c>
      <c r="AB63" s="60">
        <f t="shared" ref="AB63" si="43">(AB45+AB42)*100/AB59</f>
        <v>9.1919563371617734</v>
      </c>
    </row>
    <row r="64" spans="1:28" ht="12.75" customHeight="1" x14ac:dyDescent="0.2">
      <c r="A64" s="49" t="s">
        <v>52</v>
      </c>
      <c r="B64" s="60">
        <f t="shared" ref="B64:M64" si="44">(B38/B14)*100</f>
        <v>6.2531245603757837</v>
      </c>
      <c r="C64" s="60">
        <f t="shared" si="44"/>
        <v>4.2913351872068679</v>
      </c>
      <c r="D64" s="60">
        <f t="shared" si="44"/>
        <v>5.0638160998435104</v>
      </c>
      <c r="E64" s="60">
        <f t="shared" si="44"/>
        <v>4.3877009457719671</v>
      </c>
      <c r="F64" s="60">
        <f t="shared" si="44"/>
        <v>8.7851010518291393</v>
      </c>
      <c r="G64" s="60">
        <f t="shared" si="44"/>
        <v>2.1529875655206347</v>
      </c>
      <c r="H64" s="60">
        <f t="shared" si="44"/>
        <v>7.4796241790157163</v>
      </c>
      <c r="I64" s="60">
        <f t="shared" si="44"/>
        <v>2.1480138348868536</v>
      </c>
      <c r="J64" s="60">
        <f t="shared" si="44"/>
        <v>8.6088524928223258</v>
      </c>
      <c r="K64" s="60">
        <f t="shared" si="44"/>
        <v>10.169127208642159</v>
      </c>
      <c r="L64" s="60">
        <f t="shared" si="44"/>
        <v>3.4665526100094981</v>
      </c>
      <c r="M64" s="60">
        <f t="shared" si="44"/>
        <v>9.6849380078795964</v>
      </c>
      <c r="N64" s="60">
        <f t="shared" ref="N64:O64" si="45">(N38/N14)*100</f>
        <v>5.1738159049744965</v>
      </c>
      <c r="O64" s="60">
        <f t="shared" si="45"/>
        <v>4.5652597346290227</v>
      </c>
      <c r="P64" s="60">
        <f t="shared" ref="P64:Q64" si="46">(P38/P14)*100</f>
        <v>6.4911607243565301</v>
      </c>
      <c r="Q64" s="60">
        <f t="shared" si="46"/>
        <v>8.7298493333938811</v>
      </c>
      <c r="R64" s="60">
        <f t="shared" ref="R64:S64" si="47">(R38/R14)*100</f>
        <v>6.2769241388733121</v>
      </c>
      <c r="S64" s="60">
        <f t="shared" si="47"/>
        <v>12.079632315565664</v>
      </c>
      <c r="T64" s="60">
        <f t="shared" ref="T64:U64" si="48">(T38/T14)*100</f>
        <v>14.226447027124699</v>
      </c>
      <c r="U64" s="60">
        <f t="shared" si="48"/>
        <v>12.092256147516759</v>
      </c>
      <c r="V64" s="60">
        <f t="shared" ref="V64:W64" si="49">(V38/V14)*100</f>
        <v>3.7775874250722241</v>
      </c>
      <c r="W64" s="60">
        <f t="shared" si="49"/>
        <v>7.0647075518315781</v>
      </c>
      <c r="X64" s="60">
        <f t="shared" ref="X64:Z64" si="50">(X38/X14)*100</f>
        <v>-4.3522197031628229</v>
      </c>
      <c r="Y64" s="60">
        <f t="shared" si="50"/>
        <v>-3.6976716527123874</v>
      </c>
      <c r="Z64" s="60">
        <f t="shared" si="50"/>
        <v>-1.1313559670549898</v>
      </c>
      <c r="AA64" s="60">
        <f t="shared" ref="AA64" si="51">(AA38/AA14)*100</f>
        <v>5.5997546474645752</v>
      </c>
      <c r="AB64" s="60">
        <f t="shared" ref="AB64" si="52">(AB38/AB14)*100</f>
        <v>16.080708871950968</v>
      </c>
    </row>
    <row r="65" spans="1:28" ht="12.75" customHeight="1" x14ac:dyDescent="0.2">
      <c r="A65" s="21" t="s">
        <v>91</v>
      </c>
      <c r="B65" s="60"/>
      <c r="C65" s="60"/>
      <c r="D65" s="60"/>
      <c r="E65" s="60"/>
      <c r="F65" s="60"/>
      <c r="G65" s="60">
        <f>IF(G56&gt;0,(G45/G56)*100," ")</f>
        <v>-7.198345722226744</v>
      </c>
      <c r="H65" s="60">
        <f t="shared" ref="H65:M65" si="53">IF(H56&gt;0,(H45/H56)*100," ")</f>
        <v>32.63315163314391</v>
      </c>
      <c r="I65" s="60">
        <f t="shared" si="53"/>
        <v>-10.520519405753719</v>
      </c>
      <c r="J65" s="60">
        <f t="shared" si="53"/>
        <v>35.723101750951301</v>
      </c>
      <c r="K65" s="60">
        <f t="shared" si="53"/>
        <v>20.300183605417118</v>
      </c>
      <c r="L65" s="60">
        <f t="shared" si="53"/>
        <v>-0.65592610410472219</v>
      </c>
      <c r="M65" s="60" t="str">
        <f t="shared" si="53"/>
        <v xml:space="preserve"> </v>
      </c>
      <c r="N65" s="60">
        <f t="shared" ref="N65:O65" si="54">IF(N56&gt;0,(N45/N56)*100," ")</f>
        <v>8.0703977155572915</v>
      </c>
      <c r="O65" s="60">
        <f t="shared" si="54"/>
        <v>11.399091548519328</v>
      </c>
      <c r="P65" s="60">
        <f t="shared" ref="P65:Q65" si="55">IF(P56&gt;0,(P45/P56)*100," ")</f>
        <v>11.073246061104996</v>
      </c>
      <c r="Q65" s="60">
        <f t="shared" si="55"/>
        <v>28.718213313521652</v>
      </c>
      <c r="R65" s="60">
        <f t="shared" ref="R65:S65" si="56">IF(R56&gt;0,(R45/R56)*100," ")</f>
        <v>4.8384185166793339</v>
      </c>
      <c r="S65" s="60">
        <f t="shared" si="56"/>
        <v>31.621659162130666</v>
      </c>
      <c r="T65" s="60">
        <f t="shared" ref="T65:U65" si="57">IF(T56&gt;0,(T45/T56)*100," ")</f>
        <v>21.695944754260182</v>
      </c>
      <c r="U65" s="60">
        <f t="shared" si="57"/>
        <v>22.678922562036689</v>
      </c>
      <c r="V65" s="60">
        <f t="shared" ref="V65:W65" si="58">IF(V56&gt;0,(V45/V56)*100," ")</f>
        <v>0.8244281262240335</v>
      </c>
      <c r="W65" s="60">
        <f t="shared" si="58"/>
        <v>7.0422344536232639</v>
      </c>
      <c r="X65" s="60">
        <f t="shared" ref="X65:Z65" si="59">IF(X56&gt;0,(X45/X56)*100," ")</f>
        <v>-7.0174868054548893</v>
      </c>
      <c r="Y65" s="60">
        <f t="shared" si="59"/>
        <v>-45.224857379802543</v>
      </c>
      <c r="Z65" s="60">
        <f t="shared" si="59"/>
        <v>-12.152721565943024</v>
      </c>
      <c r="AA65" s="60">
        <f t="shared" ref="AA65" si="60">IF(AA56&gt;0,(AA45/AA56)*100," ")</f>
        <v>-10.400850392605641</v>
      </c>
      <c r="AB65" s="60">
        <f t="shared" ref="AB65" si="61">IF(AB56&gt;0,(AB45/AB56)*100," ")</f>
        <v>15.501118258915495</v>
      </c>
    </row>
    <row r="66" spans="1:28" ht="12.75" customHeight="1" x14ac:dyDescent="0.2">
      <c r="A66" s="21" t="s">
        <v>92</v>
      </c>
      <c r="B66" s="60"/>
      <c r="C66" s="60"/>
      <c r="D66" s="60"/>
      <c r="E66" s="60"/>
      <c r="F66" s="60"/>
      <c r="G66" s="60">
        <f>(G53/G58)*100</f>
        <v>131.06794592352117</v>
      </c>
      <c r="H66" s="60">
        <f t="shared" ref="H66:M66" si="62">(H53/H58)*100</f>
        <v>117.89806500727673</v>
      </c>
      <c r="I66" s="60">
        <f t="shared" si="62"/>
        <v>94.577095969428612</v>
      </c>
      <c r="J66" s="60">
        <f t="shared" si="62"/>
        <v>122.84465963864011</v>
      </c>
      <c r="K66" s="60">
        <f t="shared" si="62"/>
        <v>115.95818006112827</v>
      </c>
      <c r="L66" s="60">
        <f t="shared" si="62"/>
        <v>128.1366194052919</v>
      </c>
      <c r="M66" s="60">
        <f t="shared" si="62"/>
        <v>90.505329982640717</v>
      </c>
      <c r="N66" s="60">
        <f t="shared" ref="N66:O66" si="63">(N53/N58)*100</f>
        <v>126.99669297699747</v>
      </c>
      <c r="O66" s="60">
        <f t="shared" si="63"/>
        <v>138.28186581499807</v>
      </c>
      <c r="P66" s="60">
        <f t="shared" ref="P66:Q66" si="64">(P53/P58)*100</f>
        <v>78.535285169095914</v>
      </c>
      <c r="Q66" s="60">
        <f t="shared" si="64"/>
        <v>89.801821175166324</v>
      </c>
      <c r="R66" s="60">
        <f t="shared" ref="R66:S66" si="65">(R53/R58)*100</f>
        <v>159.19132499504494</v>
      </c>
      <c r="S66" s="60">
        <f t="shared" si="65"/>
        <v>143.50203373910134</v>
      </c>
      <c r="T66" s="60">
        <f t="shared" ref="T66:U66" si="66">(T53/T58)*100</f>
        <v>97.501406922005017</v>
      </c>
      <c r="U66" s="60">
        <f t="shared" si="66"/>
        <v>158.70962433462782</v>
      </c>
      <c r="V66" s="60">
        <f t="shared" ref="V66:W66" si="67">(V53/V58)*100</f>
        <v>85.009798297545885</v>
      </c>
      <c r="W66" s="60">
        <f t="shared" si="67"/>
        <v>208.90746360268469</v>
      </c>
      <c r="X66" s="60">
        <f t="shared" ref="X66:Z66" si="68">(X53/X58)*100</f>
        <v>319.02770349531994</v>
      </c>
      <c r="Y66" s="60">
        <f t="shared" si="68"/>
        <v>178.60383277227666</v>
      </c>
      <c r="Z66" s="60">
        <f t="shared" si="68"/>
        <v>125.48513384191853</v>
      </c>
      <c r="AA66" s="60">
        <f t="shared" ref="AA66" si="69">(AA53/AA58)*100</f>
        <v>178.13617577692369</v>
      </c>
      <c r="AB66" s="60">
        <f t="shared" ref="AB66" si="70">(AB53/AB58)*100</f>
        <v>181.66835222062466</v>
      </c>
    </row>
    <row r="67" spans="1:28" ht="12.75" customHeight="1" x14ac:dyDescent="0.2">
      <c r="A67" s="21" t="s">
        <v>93</v>
      </c>
      <c r="B67" s="60"/>
      <c r="C67" s="60"/>
      <c r="D67" s="60"/>
      <c r="E67" s="60"/>
      <c r="F67" s="60"/>
      <c r="G67" s="60">
        <f>(G56/G59)*100</f>
        <v>25.509101327358763</v>
      </c>
      <c r="H67" s="60">
        <f t="shared" ref="H67:M67" si="71">(H56/H59)*100</f>
        <v>15.820794713675049</v>
      </c>
      <c r="I67" s="60">
        <f t="shared" si="71"/>
        <v>14.423404329689928</v>
      </c>
      <c r="J67" s="60">
        <f t="shared" si="71"/>
        <v>15.184644285986654</v>
      </c>
      <c r="K67" s="60">
        <f t="shared" si="71"/>
        <v>25.293036578315053</v>
      </c>
      <c r="L67" s="60">
        <f t="shared" si="71"/>
        <v>30.975543823300001</v>
      </c>
      <c r="M67" s="60">
        <f t="shared" si="71"/>
        <v>-9.4610358002306203</v>
      </c>
      <c r="N67" s="60">
        <f t="shared" ref="N67:O67" si="72">(N56/N59)*100</f>
        <v>13.351118107147835</v>
      </c>
      <c r="O67" s="60">
        <f t="shared" si="72"/>
        <v>20.643959546108114</v>
      </c>
      <c r="P67" s="60">
        <f t="shared" ref="P67:Q67" si="73">(P56/P59)*100</f>
        <v>11.187657000432353</v>
      </c>
      <c r="Q67" s="60">
        <f t="shared" si="73"/>
        <v>16.192155796874342</v>
      </c>
      <c r="R67" s="60">
        <f t="shared" ref="R67:S67" si="74">(R56/R59)*100</f>
        <v>26.35520266214273</v>
      </c>
      <c r="S67" s="60">
        <f t="shared" si="74"/>
        <v>29.141040569415445</v>
      </c>
      <c r="T67" s="60">
        <f t="shared" ref="T67:U67" si="75">(T56/T59)*100</f>
        <v>32.504178489762104</v>
      </c>
      <c r="U67" s="60">
        <f t="shared" si="75"/>
        <v>28.862184911489674</v>
      </c>
      <c r="V67" s="60">
        <f t="shared" ref="V67:W67" si="76">(V56/V59)*100</f>
        <v>19.795380317127179</v>
      </c>
      <c r="W67" s="60">
        <f t="shared" si="76"/>
        <v>29.735154382406737</v>
      </c>
      <c r="X67" s="60">
        <f t="shared" ref="X67:Z67" si="77">(X56/X59)*100</f>
        <v>51.060436517062932</v>
      </c>
      <c r="Y67" s="60">
        <f t="shared" si="77"/>
        <v>10.3759177276398</v>
      </c>
      <c r="Z67" s="60">
        <f t="shared" si="77"/>
        <v>22.778728880501102</v>
      </c>
      <c r="AA67" s="60">
        <f t="shared" ref="AA67" si="78">(AA56/AA59)*100</f>
        <v>20.470389451948513</v>
      </c>
      <c r="AB67" s="60">
        <f t="shared" ref="AB67" si="79">(AB56/AB59)*100</f>
        <v>22.817286848422729</v>
      </c>
    </row>
    <row r="68" spans="1:28" ht="12.75" customHeight="1" x14ac:dyDescent="0.2">
      <c r="A68" s="21" t="s">
        <v>99</v>
      </c>
      <c r="B68" s="60"/>
      <c r="C68" s="60"/>
      <c r="D68" s="60"/>
      <c r="E68" s="60"/>
      <c r="F68" s="60"/>
      <c r="G68" s="60">
        <f>(G57/G59)*100</f>
        <v>58.290033707608366</v>
      </c>
      <c r="H68" s="60">
        <f t="shared" ref="H68:M68" si="80">(H57/H59)*100</f>
        <v>65.067598001402374</v>
      </c>
      <c r="I68" s="60">
        <f t="shared" si="80"/>
        <v>71.012521697521635</v>
      </c>
      <c r="J68" s="60">
        <f t="shared" si="80"/>
        <v>61.880714897856606</v>
      </c>
      <c r="K68" s="60">
        <f t="shared" si="80"/>
        <v>58.522630946597353</v>
      </c>
      <c r="L68" s="60">
        <f t="shared" si="80"/>
        <v>52.934968223928237</v>
      </c>
      <c r="M68" s="60">
        <f t="shared" si="80"/>
        <v>92.454161346045495</v>
      </c>
      <c r="N68" s="60">
        <f t="shared" ref="N68:O68" si="81">(N57/N59)*100</f>
        <v>76.567272075683007</v>
      </c>
      <c r="O68" s="60">
        <f t="shared" si="81"/>
        <v>68.247666316694009</v>
      </c>
      <c r="P68" s="60">
        <f t="shared" ref="P68:Q68" si="82">(P57/P59)*100</f>
        <v>70.540615643550893</v>
      </c>
      <c r="Q68" s="60">
        <f t="shared" si="82"/>
        <v>64.579047396944773</v>
      </c>
      <c r="R68" s="60">
        <f t="shared" ref="R68:S68" si="83">(R57/R59)*100</f>
        <v>61.450133961583653</v>
      </c>
      <c r="S68" s="60">
        <f t="shared" si="83"/>
        <v>59.663925980919451</v>
      </c>
      <c r="T68" s="60">
        <f t="shared" ref="T68:U68" si="84">(T57/T59)*100</f>
        <v>52.37182815692605</v>
      </c>
      <c r="U68" s="60">
        <f t="shared" si="84"/>
        <v>58.828961448332883</v>
      </c>
      <c r="V68" s="60">
        <f t="shared" ref="V68:W68" si="85">(V57/V59)*100</f>
        <v>66.675204499101838</v>
      </c>
      <c r="W68" s="60">
        <f t="shared" si="85"/>
        <v>61.13198468116461</v>
      </c>
      <c r="X68" s="60">
        <f t="shared" ref="X68:Z68" si="86">(X57/X59)*100</f>
        <v>41.181295740878269</v>
      </c>
      <c r="Y68" s="60">
        <f t="shared" si="86"/>
        <v>81.729553668484328</v>
      </c>
      <c r="Z68" s="60">
        <f t="shared" si="86"/>
        <v>68.724051907917598</v>
      </c>
      <c r="AA68" s="60">
        <f t="shared" ref="AA68" si="87">(AA57/AA59)*100</f>
        <v>74.311051938955117</v>
      </c>
      <c r="AB68" s="60">
        <f t="shared" ref="AB68" si="88">(AB57/AB59)*100</f>
        <v>68.123318740607715</v>
      </c>
    </row>
    <row r="69" spans="1:28" ht="12.75" customHeight="1" x14ac:dyDescent="0.2">
      <c r="A69" s="21" t="s">
        <v>100</v>
      </c>
      <c r="B69" s="60"/>
      <c r="C69" s="60"/>
      <c r="D69" s="60"/>
      <c r="E69" s="60"/>
      <c r="F69" s="60"/>
      <c r="G69" s="60">
        <f>(G58/G59)*100</f>
        <v>16.200864965032871</v>
      </c>
      <c r="H69" s="60">
        <f t="shared" ref="H69:M69" si="89">(H58/H59)*100</f>
        <v>19.111607284922581</v>
      </c>
      <c r="I69" s="60">
        <f t="shared" si="89"/>
        <v>14.564073972788453</v>
      </c>
      <c r="J69" s="60">
        <f t="shared" si="89"/>
        <v>22.934640816156744</v>
      </c>
      <c r="K69" s="60">
        <f t="shared" si="89"/>
        <v>16.184332475087604</v>
      </c>
      <c r="L69" s="60">
        <f t="shared" si="89"/>
        <v>16.089487952771776</v>
      </c>
      <c r="M69" s="60">
        <f t="shared" si="89"/>
        <v>17.006874454185134</v>
      </c>
      <c r="N69" s="60">
        <f t="shared" ref="N69:O69" si="90">(N58/N59)*100</f>
        <v>10.081609817169145</v>
      </c>
      <c r="O69" s="60">
        <f t="shared" si="90"/>
        <v>11.108374137197863</v>
      </c>
      <c r="P69" s="60">
        <f t="shared" ref="P69:Q69" si="91">(P58/P59)*100</f>
        <v>18.271727356016754</v>
      </c>
      <c r="Q69" s="60">
        <f t="shared" si="91"/>
        <v>19.228796806180902</v>
      </c>
      <c r="R69" s="60">
        <f t="shared" ref="R69:S69" si="92">(R58/R59)*100</f>
        <v>12.194663376273626</v>
      </c>
      <c r="S69" s="60">
        <f t="shared" si="92"/>
        <v>11.195033449665106</v>
      </c>
      <c r="T69" s="60">
        <f t="shared" ref="T69:U69" si="93">(T58/T59)*100</f>
        <v>15.123993353311841</v>
      </c>
      <c r="U69" s="60">
        <f t="shared" si="93"/>
        <v>12.308853640177444</v>
      </c>
      <c r="V69" s="60">
        <f t="shared" ref="V69:W69" si="94">(V58/V59)*100</f>
        <v>13.529415183770988</v>
      </c>
      <c r="W69" s="60">
        <f t="shared" si="94"/>
        <v>9.132860936428667</v>
      </c>
      <c r="X69" s="60">
        <f t="shared" ref="X69:Z69" si="95">(X58/X59)*100</f>
        <v>7.758267742058786</v>
      </c>
      <c r="Y69" s="60">
        <f t="shared" si="95"/>
        <v>7.8945286038758749</v>
      </c>
      <c r="Z69" s="60">
        <f t="shared" si="95"/>
        <v>8.4972192115812923</v>
      </c>
      <c r="AA69" s="60">
        <f t="shared" ref="AA69" si="96">(AA58/AA59)*100</f>
        <v>5.2185586090963705</v>
      </c>
      <c r="AB69" s="60">
        <f t="shared" ref="AB69" si="97">(AB58/AB59)*100</f>
        <v>9.0593944109695492</v>
      </c>
    </row>
    <row r="70" spans="1:28" ht="12.75" customHeight="1" x14ac:dyDescent="0.2">
      <c r="A70" s="21" t="s">
        <v>94</v>
      </c>
      <c r="B70" s="60"/>
      <c r="C70" s="60"/>
      <c r="D70" s="60"/>
      <c r="E70" s="60"/>
      <c r="F70" s="60"/>
      <c r="G70" s="60">
        <f>(G52/(G56+G57))*100</f>
        <v>93.993642100984715</v>
      </c>
      <c r="H70" s="60">
        <f t="shared" ref="H70:M70" si="98">(H52/(H56+H57))*100</f>
        <v>95.77120056292911</v>
      </c>
      <c r="I70" s="60">
        <f t="shared" si="98"/>
        <v>100.92443049570758</v>
      </c>
      <c r="J70" s="60">
        <f t="shared" si="98"/>
        <v>93.201432278675682</v>
      </c>
      <c r="K70" s="60">
        <f t="shared" si="98"/>
        <v>96.918565473097701</v>
      </c>
      <c r="L70" s="60">
        <f t="shared" si="98"/>
        <v>94.604921506158988</v>
      </c>
      <c r="M70" s="60">
        <f t="shared" si="98"/>
        <v>101.94563899006293</v>
      </c>
      <c r="N70" s="60">
        <f t="shared" ref="N70:O70" si="99">(N52/(N56+N57))*100</f>
        <v>96.973142819899536</v>
      </c>
      <c r="O70" s="60">
        <f t="shared" si="99"/>
        <v>95.216092809469529</v>
      </c>
      <c r="P70" s="60">
        <f t="shared" ref="P70:Q70" si="100">(P52/(P56+P57))*100</f>
        <v>104.79879733753086</v>
      </c>
      <c r="Q70" s="60">
        <f t="shared" si="100"/>
        <v>102.42782948206491</v>
      </c>
      <c r="R70" s="60">
        <f t="shared" ref="R70:S70" si="101">(R52/(R56+R57))*100</f>
        <v>91.779334709422002</v>
      </c>
      <c r="S70" s="60">
        <f t="shared" si="101"/>
        <v>94.515996776355394</v>
      </c>
      <c r="T70" s="60">
        <f t="shared" ref="T70:U70" si="102">(T52/(T56+T57))*100</f>
        <v>100.44522246742274</v>
      </c>
      <c r="U70" s="60">
        <f t="shared" si="102"/>
        <v>91.75916608229177</v>
      </c>
      <c r="V70" s="60">
        <f t="shared" ref="V70:W70" si="103">(V52/(V56+V57))*100</f>
        <v>102.34540639400083</v>
      </c>
      <c r="W70" s="60">
        <f t="shared" si="103"/>
        <v>89.053944800368029</v>
      </c>
      <c r="X70" s="60">
        <f t="shared" ref="X70:Z70" si="104">(X52/(X56+X57))*100</f>
        <v>81.57801761687243</v>
      </c>
      <c r="Y70" s="60">
        <f t="shared" si="104"/>
        <v>93.262721564865828</v>
      </c>
      <c r="Z70" s="60">
        <f t="shared" si="104"/>
        <v>97.633374996635226</v>
      </c>
      <c r="AA70" s="60">
        <f t="shared" ref="AA70" si="105">(AA52/(AA56+AA57))*100</f>
        <v>95.697910827280737</v>
      </c>
      <c r="AB70" s="60">
        <f t="shared" ref="AB70" si="106">(AB52/(AB56+AB57))*100</f>
        <v>91.864296384783856</v>
      </c>
    </row>
    <row r="72" spans="1:28" s="51" customFormat="1" ht="12.75" customHeight="1" x14ac:dyDescent="0.2">
      <c r="A72" s="51" t="s">
        <v>40</v>
      </c>
      <c r="G72" s="51">
        <v>275</v>
      </c>
      <c r="H72" s="51">
        <v>265</v>
      </c>
      <c r="I72" s="51">
        <v>257</v>
      </c>
      <c r="J72" s="51">
        <v>254</v>
      </c>
      <c r="K72" s="53">
        <v>238.038461538462</v>
      </c>
      <c r="L72" s="53">
        <v>231.666666666667</v>
      </c>
      <c r="M72" s="51">
        <v>220</v>
      </c>
      <c r="N72" s="23">
        <v>227.796610169492</v>
      </c>
      <c r="O72" s="51">
        <v>214</v>
      </c>
      <c r="P72" s="51">
        <v>228</v>
      </c>
      <c r="Q72" s="52">
        <v>229.747967479675</v>
      </c>
      <c r="R72" s="52">
        <v>242.69047619047601</v>
      </c>
      <c r="S72" s="52">
        <v>231</v>
      </c>
      <c r="T72" s="51">
        <v>257</v>
      </c>
      <c r="U72" s="51">
        <v>251</v>
      </c>
      <c r="V72" s="61">
        <v>246.638888888889</v>
      </c>
      <c r="W72" s="61">
        <v>204.106796116505</v>
      </c>
      <c r="X72" s="61">
        <v>191.52127659574501</v>
      </c>
      <c r="Y72" s="61">
        <v>244.988235294118</v>
      </c>
      <c r="Z72" s="61">
        <v>247.50724637681199</v>
      </c>
      <c r="AA72" s="61">
        <v>216.0625</v>
      </c>
      <c r="AB72" s="61">
        <v>207.375</v>
      </c>
    </row>
    <row r="73" spans="1:28" x14ac:dyDescent="0.2">
      <c r="B73" s="60"/>
      <c r="C73" s="60"/>
      <c r="D73" s="60"/>
      <c r="E73" s="60"/>
      <c r="F73" s="60"/>
      <c r="G73" s="60"/>
      <c r="H73" s="60"/>
    </row>
    <row r="74" spans="1:28" s="51" customFormat="1" ht="12.75" customHeight="1" x14ac:dyDescent="0.2">
      <c r="A74" s="51" t="s">
        <v>8</v>
      </c>
      <c r="B74" s="52">
        <v>38</v>
      </c>
      <c r="C74" s="52">
        <v>42</v>
      </c>
      <c r="D74" s="52">
        <v>46</v>
      </c>
      <c r="E74" s="52">
        <v>45</v>
      </c>
      <c r="F74" s="52">
        <v>31</v>
      </c>
      <c r="G74" s="52">
        <v>53</v>
      </c>
      <c r="H74" s="52">
        <v>51</v>
      </c>
      <c r="I74" s="51">
        <v>46</v>
      </c>
      <c r="J74" s="51">
        <v>49</v>
      </c>
      <c r="K74" s="53">
        <v>47</v>
      </c>
      <c r="L74" s="53">
        <v>56</v>
      </c>
      <c r="M74" s="51">
        <v>20</v>
      </c>
      <c r="N74" s="51">
        <v>18</v>
      </c>
      <c r="O74" s="51">
        <v>16</v>
      </c>
      <c r="P74" s="51">
        <v>14</v>
      </c>
      <c r="Q74" s="51">
        <v>25</v>
      </c>
      <c r="R74" s="51">
        <v>23</v>
      </c>
      <c r="S74" s="51">
        <v>19</v>
      </c>
      <c r="T74" s="51">
        <v>21</v>
      </c>
      <c r="U74" s="51">
        <v>16</v>
      </c>
      <c r="V74" s="51">
        <v>17</v>
      </c>
      <c r="W74" s="51">
        <v>14</v>
      </c>
      <c r="X74" s="51">
        <v>15</v>
      </c>
      <c r="Y74" s="51">
        <v>16</v>
      </c>
      <c r="Z74" s="51">
        <v>12</v>
      </c>
      <c r="AA74" s="51">
        <v>10</v>
      </c>
      <c r="AB74" s="51">
        <v>12</v>
      </c>
    </row>
    <row r="75" spans="1:28" s="51" customFormat="1" ht="12.75" customHeight="1" x14ac:dyDescent="0.2">
      <c r="A75" s="51" t="s">
        <v>49</v>
      </c>
      <c r="B75" s="52">
        <v>252</v>
      </c>
      <c r="C75" s="52">
        <v>238</v>
      </c>
      <c r="D75" s="52">
        <v>239</v>
      </c>
      <c r="E75" s="52">
        <v>223</v>
      </c>
      <c r="F75" s="52">
        <v>143</v>
      </c>
      <c r="G75" s="52">
        <v>157</v>
      </c>
      <c r="H75" s="52">
        <v>145</v>
      </c>
      <c r="I75" s="51">
        <v>124</v>
      </c>
      <c r="J75" s="51">
        <v>123</v>
      </c>
      <c r="K75" s="53">
        <v>130</v>
      </c>
      <c r="L75" s="53">
        <v>138</v>
      </c>
      <c r="M75" s="51">
        <v>131</v>
      </c>
      <c r="N75" s="51">
        <v>118</v>
      </c>
      <c r="O75" s="51">
        <v>80</v>
      </c>
      <c r="P75" s="51">
        <v>105</v>
      </c>
      <c r="Q75" s="51">
        <v>123</v>
      </c>
      <c r="R75" s="51">
        <v>126</v>
      </c>
      <c r="S75" s="51">
        <v>114</v>
      </c>
      <c r="T75" s="51">
        <v>103</v>
      </c>
      <c r="U75" s="51">
        <v>108</v>
      </c>
      <c r="V75" s="51">
        <v>108</v>
      </c>
      <c r="W75" s="51">
        <v>103</v>
      </c>
      <c r="X75" s="51">
        <v>94</v>
      </c>
      <c r="Y75" s="51">
        <v>85</v>
      </c>
      <c r="Z75" s="51">
        <v>69</v>
      </c>
      <c r="AA75" s="51">
        <v>64</v>
      </c>
      <c r="AB75" s="51">
        <v>64</v>
      </c>
    </row>
    <row r="76" spans="1:28" ht="12.75" customHeight="1" x14ac:dyDescent="0.2">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row>
    <row r="77" spans="1:28" x14ac:dyDescent="0.2">
      <c r="L77" s="54"/>
    </row>
    <row r="78" spans="1:28" x14ac:dyDescent="0.2">
      <c r="L78" s="54"/>
    </row>
  </sheetData>
  <pageMargins left="0.78740157480314965" right="0.78740157480314965" top="0.98425196850393704" bottom="0.98425196850393704" header="0.51181102362204722" footer="0.51181102362204722"/>
  <pageSetup paperSize="9" scale="48" fitToWidth="0" orientation="landscape" horizontalDpi="300" verticalDpi="300" r:id="rId1"/>
  <headerFooter alignWithMargins="0">
    <oddHeader>&amp;A</oddHeader>
    <oddFooter>Side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C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 x14ac:dyDescent="0.2"/>
  <cols>
    <col min="1" max="1" width="62.85546875" style="2" customWidth="1"/>
    <col min="2" max="3" width="11.42578125" style="2" bestFit="1" customWidth="1"/>
    <col min="4" max="4" width="11.42578125" style="2" customWidth="1"/>
    <col min="5" max="7" width="11.42578125" style="2" bestFit="1" customWidth="1"/>
    <col min="8" max="19" width="11.42578125" style="2" customWidth="1"/>
    <col min="20" max="16384" width="9.140625" style="2"/>
  </cols>
  <sheetData>
    <row r="1" spans="1:133" ht="20.25" x14ac:dyDescent="0.3">
      <c r="A1" s="1" t="s">
        <v>14</v>
      </c>
      <c r="B1" s="11"/>
    </row>
    <row r="3" spans="1:133" ht="33" x14ac:dyDescent="0.2">
      <c r="A3" s="3" t="s">
        <v>136</v>
      </c>
    </row>
    <row r="4" spans="1:133" ht="15" x14ac:dyDescent="0.2">
      <c r="A4" s="110" t="s">
        <v>147</v>
      </c>
    </row>
    <row r="6" spans="1:133" ht="12" customHeight="1" x14ac:dyDescent="0.2">
      <c r="A6" s="2" t="s">
        <v>50</v>
      </c>
    </row>
    <row r="7" spans="1:133" ht="12" customHeight="1" x14ac:dyDescent="0.2">
      <c r="A7" s="2" t="s">
        <v>104</v>
      </c>
    </row>
    <row r="8" spans="1:133" ht="12" customHeight="1" x14ac:dyDescent="0.2">
      <c r="A8" s="2" t="s">
        <v>152</v>
      </c>
    </row>
    <row r="9" spans="1:133" ht="12" customHeight="1" x14ac:dyDescent="0.2">
      <c r="A9" s="4" t="s">
        <v>153</v>
      </c>
    </row>
    <row r="10" spans="1:133" ht="37.5" customHeight="1" x14ac:dyDescent="0.2">
      <c r="A10" s="5" t="s">
        <v>75</v>
      </c>
    </row>
    <row r="12" spans="1:133" ht="13.5" customHeight="1" x14ac:dyDescent="0.2">
      <c r="A12" s="6" t="s">
        <v>15</v>
      </c>
      <c r="B12" s="7">
        <v>2007</v>
      </c>
      <c r="C12" s="7">
        <v>2008</v>
      </c>
      <c r="D12" s="7">
        <v>2009</v>
      </c>
      <c r="E12" s="7">
        <v>2010</v>
      </c>
      <c r="F12" s="7">
        <v>2011</v>
      </c>
      <c r="G12" s="7">
        <v>2012</v>
      </c>
      <c r="H12" s="7">
        <v>2013</v>
      </c>
      <c r="I12" s="7">
        <v>2014</v>
      </c>
      <c r="J12" s="7">
        <v>2015</v>
      </c>
      <c r="K12" s="7">
        <v>2016</v>
      </c>
      <c r="L12" s="7">
        <v>2017</v>
      </c>
      <c r="M12" s="7">
        <v>2018</v>
      </c>
      <c r="N12" s="7">
        <v>2019</v>
      </c>
      <c r="O12" s="7">
        <v>2020</v>
      </c>
      <c r="P12" s="7">
        <v>2021</v>
      </c>
      <c r="Q12" s="7">
        <v>2022</v>
      </c>
      <c r="R12" s="7">
        <v>2023</v>
      </c>
      <c r="S12" s="7">
        <v>2024</v>
      </c>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row>
    <row r="13" spans="1:133" ht="15" customHeight="1" x14ac:dyDescent="0.2">
      <c r="A13" s="9" t="s">
        <v>106</v>
      </c>
      <c r="B13" s="10"/>
      <c r="C13" s="10"/>
      <c r="D13" s="10"/>
      <c r="E13" s="10"/>
      <c r="F13" s="10"/>
      <c r="G13" s="10"/>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row>
    <row r="14" spans="1:133" s="11" customFormat="1" ht="12.75" customHeight="1" x14ac:dyDescent="0.2">
      <c r="A14" s="11" t="s">
        <v>12</v>
      </c>
      <c r="B14" s="23">
        <v>1558812.7142857099</v>
      </c>
      <c r="C14" s="23">
        <v>885270.38461538497</v>
      </c>
      <c r="D14" s="23">
        <v>832305.63157894695</v>
      </c>
      <c r="E14" s="23">
        <v>942883.28571428603</v>
      </c>
      <c r="F14" s="23">
        <v>1426298.30232558</v>
      </c>
      <c r="G14" s="23">
        <v>1386622.32692308</v>
      </c>
      <c r="H14" s="23">
        <v>1100304.6756756799</v>
      </c>
      <c r="I14" s="23">
        <v>1134595.1875</v>
      </c>
      <c r="J14" s="23">
        <v>1347763.24390244</v>
      </c>
      <c r="K14" s="23">
        <v>1683871.61363636</v>
      </c>
      <c r="L14" s="23">
        <v>1456258.14814815</v>
      </c>
      <c r="M14" s="23">
        <v>1314269.2903225799</v>
      </c>
      <c r="N14" s="23">
        <v>1507127.4</v>
      </c>
      <c r="O14" s="23">
        <v>2448472.3823529398</v>
      </c>
      <c r="P14" s="23">
        <v>2185865.7857142901</v>
      </c>
      <c r="Q14" s="23">
        <v>2623187.1265822798</v>
      </c>
      <c r="R14" s="23">
        <v>2968604.3620689702</v>
      </c>
      <c r="S14" s="23">
        <v>3364105.7361111101</v>
      </c>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row>
    <row r="15" spans="1:133" x14ac:dyDescent="0.2">
      <c r="A15" s="11"/>
      <c r="B15" s="28"/>
      <c r="C15" s="28"/>
      <c r="D15" s="28"/>
      <c r="E15" s="28"/>
      <c r="F15" s="28"/>
      <c r="G15" s="28"/>
      <c r="H15" s="28"/>
      <c r="I15" s="28"/>
      <c r="J15" s="28"/>
      <c r="K15" s="28"/>
      <c r="L15" s="28"/>
      <c r="M15" s="28"/>
      <c r="N15" s="28"/>
      <c r="O15" s="28"/>
      <c r="P15" s="28"/>
      <c r="Q15" s="28"/>
      <c r="R15" s="28" t="s">
        <v>76</v>
      </c>
      <c r="S15" s="28" t="s">
        <v>76</v>
      </c>
    </row>
    <row r="16" spans="1:133" ht="12.75" customHeight="1" x14ac:dyDescent="0.2">
      <c r="A16" s="11" t="s">
        <v>13</v>
      </c>
      <c r="B16" s="8"/>
      <c r="C16" s="8"/>
      <c r="D16" s="8"/>
      <c r="E16" s="8"/>
      <c r="F16" s="8"/>
      <c r="G16" s="8"/>
      <c r="H16" s="8"/>
      <c r="I16" s="8"/>
      <c r="J16" s="8"/>
      <c r="K16" s="8"/>
      <c r="L16" s="8"/>
      <c r="M16" s="8"/>
      <c r="N16" s="8"/>
      <c r="O16" s="8"/>
      <c r="P16" s="8"/>
      <c r="Q16" s="8"/>
      <c r="R16" s="8" t="s">
        <v>76</v>
      </c>
      <c r="S16" s="8" t="s">
        <v>76</v>
      </c>
    </row>
    <row r="17" spans="1:19" ht="12.75" customHeight="1" x14ac:dyDescent="0.2">
      <c r="A17" s="2" t="s">
        <v>1</v>
      </c>
      <c r="B17" s="13">
        <v>35415.428571428602</v>
      </c>
      <c r="C17" s="13">
        <v>23670.884615384599</v>
      </c>
      <c r="D17" s="13">
        <v>21742.8947368421</v>
      </c>
      <c r="E17" s="13">
        <v>28016.742857142901</v>
      </c>
      <c r="F17" s="13">
        <v>37111.767441860502</v>
      </c>
      <c r="G17" s="13">
        <v>35595.557692307702</v>
      </c>
      <c r="H17" s="13">
        <v>29497.648648648701</v>
      </c>
      <c r="I17" s="13">
        <v>37394.229166666701</v>
      </c>
      <c r="J17" s="13">
        <v>37173.926829268297</v>
      </c>
      <c r="K17" s="13">
        <v>40760.9545454545</v>
      </c>
      <c r="L17" s="13">
        <v>31403.851851851901</v>
      </c>
      <c r="M17" s="13">
        <v>29100.6451612903</v>
      </c>
      <c r="N17" s="13">
        <v>37391.224999999999</v>
      </c>
      <c r="O17" s="13">
        <v>45486.029411764699</v>
      </c>
      <c r="P17" s="13">
        <v>45384.089285714297</v>
      </c>
      <c r="Q17" s="13">
        <v>52376.860759493698</v>
      </c>
      <c r="R17" s="13">
        <v>54915.6379310345</v>
      </c>
      <c r="S17" s="13">
        <v>52881.208333333299</v>
      </c>
    </row>
    <row r="18" spans="1:19" ht="12.75" customHeight="1" x14ac:dyDescent="0.2">
      <c r="A18" s="2" t="s">
        <v>127</v>
      </c>
      <c r="B18" s="13"/>
      <c r="C18" s="13"/>
      <c r="D18" s="13"/>
      <c r="E18" s="13"/>
      <c r="F18" s="13"/>
      <c r="G18" s="13"/>
      <c r="H18" s="13"/>
      <c r="I18" s="13"/>
      <c r="J18" s="13"/>
      <c r="K18" s="13"/>
      <c r="L18" s="13"/>
      <c r="M18" s="13"/>
      <c r="N18" s="13">
        <v>11586.75</v>
      </c>
      <c r="O18" s="13">
        <v>17868.941176470598</v>
      </c>
      <c r="P18" s="13">
        <v>18365.339285714301</v>
      </c>
      <c r="Q18" s="13">
        <v>16174.1139240506</v>
      </c>
      <c r="R18" s="13">
        <v>19914.793103448301</v>
      </c>
      <c r="S18" s="13">
        <v>15924.5</v>
      </c>
    </row>
    <row r="19" spans="1:19" ht="12.75" customHeight="1" x14ac:dyDescent="0.2">
      <c r="A19" s="2" t="s">
        <v>9</v>
      </c>
      <c r="B19" s="14">
        <v>740.857142857143</v>
      </c>
      <c r="C19" s="14">
        <v>724.461538461538</v>
      </c>
      <c r="D19" s="14"/>
      <c r="E19" s="14"/>
      <c r="F19" s="14"/>
      <c r="G19" s="14"/>
      <c r="H19" s="13"/>
      <c r="I19" s="13"/>
      <c r="J19" s="13"/>
      <c r="K19" s="13"/>
      <c r="L19" s="13"/>
      <c r="M19" s="13"/>
      <c r="N19" s="13"/>
      <c r="O19" s="13"/>
      <c r="P19" s="13"/>
      <c r="Q19" s="13"/>
      <c r="R19" s="13"/>
      <c r="S19" s="13"/>
    </row>
    <row r="20" spans="1:19" ht="12.75" customHeight="1" x14ac:dyDescent="0.2">
      <c r="A20" s="2" t="s">
        <v>10</v>
      </c>
      <c r="B20" s="13">
        <v>2961.5714285714298</v>
      </c>
      <c r="C20" s="13">
        <v>1744.1538461538501</v>
      </c>
      <c r="D20" s="13">
        <v>1553.6842105263199</v>
      </c>
      <c r="E20" s="13">
        <v>1833.5142857142901</v>
      </c>
      <c r="F20" s="13">
        <v>2557.9302325581398</v>
      </c>
      <c r="G20" s="13">
        <v>2636.8269230769201</v>
      </c>
      <c r="H20" s="13"/>
      <c r="I20" s="13"/>
      <c r="J20" s="13"/>
      <c r="K20" s="13"/>
      <c r="L20" s="13"/>
      <c r="M20" s="13"/>
      <c r="N20" s="13"/>
      <c r="O20" s="13"/>
      <c r="P20" s="13">
        <v>0</v>
      </c>
      <c r="Q20" s="13">
        <v>0</v>
      </c>
      <c r="R20" s="13">
        <v>0</v>
      </c>
      <c r="S20" s="13">
        <v>0</v>
      </c>
    </row>
    <row r="21" spans="1:19" ht="12.75" customHeight="1" x14ac:dyDescent="0.2">
      <c r="A21" s="4" t="s">
        <v>114</v>
      </c>
      <c r="B21" s="13"/>
      <c r="C21" s="13"/>
      <c r="D21" s="13"/>
      <c r="E21" s="13"/>
      <c r="F21" s="13"/>
      <c r="G21" s="13"/>
      <c r="H21" s="13"/>
      <c r="I21" s="13">
        <v>13597.5</v>
      </c>
      <c r="J21" s="13">
        <v>14380.5609756098</v>
      </c>
      <c r="K21" s="13">
        <v>21109.818181818198</v>
      </c>
      <c r="L21" s="13">
        <v>18755.555555555598</v>
      </c>
      <c r="M21" s="13">
        <v>17101.2903225806</v>
      </c>
      <c r="N21" s="13">
        <v>19952.974999999999</v>
      </c>
      <c r="O21" s="13">
        <v>27911.970588235301</v>
      </c>
      <c r="P21" s="13">
        <v>29159.696428571398</v>
      </c>
      <c r="Q21" s="13">
        <v>33655.139240506302</v>
      </c>
      <c r="R21" s="13">
        <v>38324.103448275899</v>
      </c>
      <c r="S21" s="13">
        <v>36322.972222222197</v>
      </c>
    </row>
    <row r="22" spans="1:19" ht="12.75" customHeight="1" x14ac:dyDescent="0.2">
      <c r="A22" s="4" t="s">
        <v>148</v>
      </c>
      <c r="P22" s="13">
        <v>4473.0357142857101</v>
      </c>
      <c r="Q22" s="13">
        <v>10475.4810126582</v>
      </c>
      <c r="R22" s="13">
        <v>11922.620689655199</v>
      </c>
      <c r="S22" s="13">
        <v>11330.166666666701</v>
      </c>
    </row>
    <row r="23" spans="1:19" ht="12.75" customHeight="1" x14ac:dyDescent="0.2">
      <c r="A23" s="2" t="s">
        <v>16</v>
      </c>
      <c r="B23" s="15">
        <v>792814.71428571397</v>
      </c>
      <c r="C23" s="15">
        <v>399229.76923076902</v>
      </c>
      <c r="D23" s="15">
        <v>414491.39473684202</v>
      </c>
      <c r="E23" s="15">
        <v>486976.4</v>
      </c>
      <c r="F23" s="15">
        <v>639998.39534883702</v>
      </c>
      <c r="G23" s="15">
        <v>563988.86538461503</v>
      </c>
      <c r="H23" s="15">
        <v>422144.67567567597</v>
      </c>
      <c r="I23" s="15">
        <v>420247.4375</v>
      </c>
      <c r="J23" s="15">
        <v>511200.36585365899</v>
      </c>
      <c r="K23" s="15">
        <v>789987.15909090894</v>
      </c>
      <c r="L23" s="15">
        <v>729688.37037036999</v>
      </c>
      <c r="M23" s="15">
        <v>603847.80645161297</v>
      </c>
      <c r="N23" s="15">
        <v>686120.75</v>
      </c>
      <c r="O23" s="15">
        <v>829513.61764705903</v>
      </c>
      <c r="P23" s="15">
        <v>914039.53571428603</v>
      </c>
      <c r="Q23" s="15">
        <v>1069169.34177215</v>
      </c>
      <c r="R23" s="15">
        <v>1296597.9482758599</v>
      </c>
      <c r="S23" s="15">
        <v>1138668.9027777801</v>
      </c>
    </row>
    <row r="24" spans="1:19" ht="12.75" customHeight="1" x14ac:dyDescent="0.2">
      <c r="A24" s="2" t="s">
        <v>77</v>
      </c>
      <c r="B24" s="13">
        <v>19768.285714285699</v>
      </c>
      <c r="C24" s="13">
        <v>19488.307692307699</v>
      </c>
      <c r="D24" s="13">
        <v>12876.0789473684</v>
      </c>
      <c r="E24" s="13">
        <v>10192.3714285714</v>
      </c>
      <c r="F24" s="13">
        <v>14001.302325581401</v>
      </c>
      <c r="G24" s="13">
        <v>6676.4615384615399</v>
      </c>
      <c r="H24" s="13">
        <v>5380.1621621621598</v>
      </c>
      <c r="I24" s="13">
        <v>13776.770833333299</v>
      </c>
      <c r="J24" s="13">
        <v>19585.341463414599</v>
      </c>
      <c r="K24" s="13">
        <v>17753.409090909099</v>
      </c>
      <c r="L24" s="13">
        <v>10843.5185185185</v>
      </c>
      <c r="M24" s="13">
        <v>7211.6774193548399</v>
      </c>
      <c r="N24" s="13">
        <v>8427</v>
      </c>
      <c r="O24" s="13">
        <v>10880.397058823501</v>
      </c>
      <c r="P24" s="13">
        <v>9029.1428571428605</v>
      </c>
      <c r="Q24" s="13">
        <v>21530.037974683499</v>
      </c>
      <c r="R24" s="13">
        <v>15498.1724137931</v>
      </c>
      <c r="S24" s="13">
        <v>26329.791666666701</v>
      </c>
    </row>
    <row r="25" spans="1:19" ht="12.75" customHeight="1" x14ac:dyDescent="0.2">
      <c r="A25" s="2" t="s">
        <v>3</v>
      </c>
      <c r="B25" s="13">
        <v>0</v>
      </c>
      <c r="C25" s="13">
        <v>300.15384615384602</v>
      </c>
      <c r="D25" s="13">
        <v>0</v>
      </c>
      <c r="E25" s="13">
        <v>1718.7714285714301</v>
      </c>
      <c r="F25" s="13">
        <v>622.23255813953494</v>
      </c>
      <c r="G25" s="13">
        <v>8682.1153846153793</v>
      </c>
      <c r="H25" s="13">
        <v>2154.9459459459499</v>
      </c>
      <c r="I25" s="13">
        <v>605.75</v>
      </c>
      <c r="J25" s="13">
        <v>4230.5121951219498</v>
      </c>
      <c r="K25" s="13">
        <v>222.25</v>
      </c>
      <c r="L25" s="13">
        <v>880.81481481481501</v>
      </c>
      <c r="M25" s="13">
        <v>1544.8064516129</v>
      </c>
      <c r="N25" s="13">
        <v>16329.2</v>
      </c>
      <c r="O25" s="13">
        <v>24.367647058823501</v>
      </c>
      <c r="P25" s="13">
        <v>6774.625</v>
      </c>
      <c r="Q25" s="13">
        <v>8410</v>
      </c>
      <c r="R25" s="13">
        <v>18590.155172413801</v>
      </c>
      <c r="S25" s="13">
        <v>0</v>
      </c>
    </row>
    <row r="26" spans="1:19" ht="12.75" customHeight="1" x14ac:dyDescent="0.2">
      <c r="A26" s="2" t="s">
        <v>43</v>
      </c>
      <c r="B26" s="13">
        <v>3699</v>
      </c>
      <c r="C26" s="13">
        <v>2155.6923076923099</v>
      </c>
      <c r="D26" s="13">
        <v>1941.89473684211</v>
      </c>
      <c r="E26" s="13">
        <v>2291.4571428571398</v>
      </c>
      <c r="F26" s="13">
        <v>3258.7441860465101</v>
      </c>
      <c r="G26" s="13">
        <v>3295.73076923077</v>
      </c>
      <c r="H26" s="13">
        <v>2587.4324324324298</v>
      </c>
      <c r="I26" s="13">
        <v>2832.9791666666702</v>
      </c>
      <c r="J26" s="13">
        <v>2998.53658536585</v>
      </c>
      <c r="K26" s="13">
        <v>3902.9772727272698</v>
      </c>
      <c r="L26" s="13">
        <v>3464.37037037037</v>
      </c>
      <c r="M26" s="13">
        <v>3092.16129032258</v>
      </c>
      <c r="N26" s="13">
        <v>3471.7249999999999</v>
      </c>
      <c r="O26" s="13">
        <v>6202.6764705882397</v>
      </c>
      <c r="P26" s="13">
        <v>7540.375</v>
      </c>
      <c r="Q26" s="13">
        <v>8731.1772151898695</v>
      </c>
      <c r="R26" s="13">
        <v>11367.931034482801</v>
      </c>
      <c r="S26" s="13">
        <v>10794.75</v>
      </c>
    </row>
    <row r="27" spans="1:19" ht="12.75" customHeight="1" x14ac:dyDescent="0.2">
      <c r="A27" s="2" t="s">
        <v>44</v>
      </c>
      <c r="B27" s="13">
        <v>124907.142857143</v>
      </c>
      <c r="C27" s="13">
        <v>83230.923076923107</v>
      </c>
      <c r="D27" s="13">
        <v>25755.052631578899</v>
      </c>
      <c r="E27" s="13">
        <v>52863.371428571401</v>
      </c>
      <c r="F27" s="13">
        <v>57964.906976744198</v>
      </c>
      <c r="G27" s="13">
        <v>63869.365384615397</v>
      </c>
      <c r="H27" s="13">
        <v>65452.189189189201</v>
      </c>
      <c r="I27" s="13">
        <v>59756.125</v>
      </c>
      <c r="J27" s="13">
        <v>125010.048780488</v>
      </c>
      <c r="K27" s="13">
        <v>125803.840909091</v>
      </c>
      <c r="L27" s="13">
        <v>73693.148148148102</v>
      </c>
      <c r="M27" s="13">
        <v>66718.290322580695</v>
      </c>
      <c r="N27" s="13">
        <v>134334.95000000001</v>
      </c>
      <c r="O27" s="13">
        <v>199188.32352941201</v>
      </c>
      <c r="P27" s="13">
        <v>304558.75</v>
      </c>
      <c r="Q27" s="13">
        <v>88101.658227848093</v>
      </c>
      <c r="R27" s="13">
        <v>215492</v>
      </c>
      <c r="S27" s="13">
        <v>184251.375</v>
      </c>
    </row>
    <row r="28" spans="1:19" s="11" customFormat="1" ht="12.75" customHeight="1" x14ac:dyDescent="0.2">
      <c r="A28" s="2" t="s">
        <v>45</v>
      </c>
      <c r="B28" s="13">
        <v>0</v>
      </c>
      <c r="C28" s="13">
        <v>806.69230769230796</v>
      </c>
      <c r="D28" s="13">
        <v>0</v>
      </c>
      <c r="E28" s="13">
        <v>0</v>
      </c>
      <c r="F28" s="13">
        <v>0</v>
      </c>
      <c r="G28" s="13">
        <v>18560.519230769201</v>
      </c>
      <c r="H28" s="13">
        <v>0</v>
      </c>
      <c r="I28" s="13">
        <v>0</v>
      </c>
      <c r="J28" s="13">
        <v>5461.9512195121997</v>
      </c>
      <c r="K28" s="13">
        <v>0</v>
      </c>
      <c r="L28" s="13">
        <v>0</v>
      </c>
      <c r="M28" s="13">
        <v>0</v>
      </c>
      <c r="N28" s="13">
        <v>0</v>
      </c>
      <c r="O28" s="13">
        <v>51176.382352941197</v>
      </c>
      <c r="P28" s="13">
        <v>0</v>
      </c>
      <c r="Q28" s="13">
        <v>0</v>
      </c>
      <c r="R28" s="13">
        <v>0</v>
      </c>
      <c r="S28" s="13">
        <v>1822.9166666666699</v>
      </c>
    </row>
    <row r="29" spans="1:19" ht="12.75" customHeight="1" x14ac:dyDescent="0.2">
      <c r="A29" s="2" t="s">
        <v>0</v>
      </c>
      <c r="B29" s="13">
        <v>90664.142857142899</v>
      </c>
      <c r="C29" s="13">
        <v>61639.615384615397</v>
      </c>
      <c r="D29" s="13">
        <v>39751.736842105303</v>
      </c>
      <c r="E29" s="13">
        <v>48426.257142857103</v>
      </c>
      <c r="F29" s="13">
        <v>46153.813953488403</v>
      </c>
      <c r="G29" s="13">
        <v>63430.5961538462</v>
      </c>
      <c r="H29" s="13">
        <v>61292.378378378402</v>
      </c>
      <c r="I29" s="13">
        <v>62435.4375</v>
      </c>
      <c r="J29" s="13">
        <v>68180.682926829293</v>
      </c>
      <c r="K29" s="13">
        <v>52992.659090909103</v>
      </c>
      <c r="L29" s="13">
        <v>32810.148148148102</v>
      </c>
      <c r="M29" s="13">
        <v>76869.096774193502</v>
      </c>
      <c r="N29" s="13">
        <v>65705.675000000003</v>
      </c>
      <c r="O29" s="13">
        <v>115460</v>
      </c>
      <c r="P29" s="13">
        <v>65657.517857142899</v>
      </c>
      <c r="Q29" s="13">
        <v>152375.101265823</v>
      </c>
      <c r="R29" s="13">
        <v>150537.51724137901</v>
      </c>
      <c r="S29" s="13">
        <v>174287.97222222199</v>
      </c>
    </row>
    <row r="30" spans="1:19" ht="12.75" customHeight="1" x14ac:dyDescent="0.2">
      <c r="A30" s="2" t="s">
        <v>2</v>
      </c>
      <c r="B30" s="13">
        <v>5602.8571428571404</v>
      </c>
      <c r="C30" s="13">
        <v>312.80769230769198</v>
      </c>
      <c r="D30" s="13">
        <v>344.73684210526301</v>
      </c>
      <c r="E30" s="13">
        <v>1293.94285714286</v>
      </c>
      <c r="F30" s="13">
        <v>1163.2325581395301</v>
      </c>
      <c r="G30" s="13">
        <v>753.038461538462</v>
      </c>
      <c r="H30" s="13">
        <v>12793.2432432432</v>
      </c>
      <c r="I30" s="13">
        <v>2301.9166666666702</v>
      </c>
      <c r="J30" s="13">
        <v>9834.7073170731692</v>
      </c>
      <c r="K30" s="13">
        <v>17040.568181818198</v>
      </c>
      <c r="L30" s="13">
        <v>0</v>
      </c>
      <c r="M30" s="13">
        <v>8624.3548387096798</v>
      </c>
      <c r="N30" s="13">
        <v>5149.8249999999998</v>
      </c>
      <c r="O30" s="13">
        <v>2903.01470588235</v>
      </c>
      <c r="P30" s="13">
        <v>8081.9285714285697</v>
      </c>
      <c r="Q30" s="13">
        <v>25099.9493670886</v>
      </c>
      <c r="R30" s="13">
        <v>11529.275862069</v>
      </c>
      <c r="S30" s="13">
        <v>75.9861111111111</v>
      </c>
    </row>
    <row r="31" spans="1:19" ht="12.75" customHeight="1" x14ac:dyDescent="0.2">
      <c r="A31" s="2" t="s">
        <v>5</v>
      </c>
      <c r="B31" s="13">
        <v>140883.42857142899</v>
      </c>
      <c r="C31" s="13">
        <v>78359.923076923107</v>
      </c>
      <c r="D31" s="13">
        <v>41701.526315789502</v>
      </c>
      <c r="E31" s="13">
        <v>62529.685714285697</v>
      </c>
      <c r="F31" s="13">
        <v>75817.348837209298</v>
      </c>
      <c r="G31" s="13">
        <v>184126.90384615399</v>
      </c>
      <c r="H31" s="13">
        <v>152848.810810811</v>
      </c>
      <c r="I31" s="13">
        <v>188158.60416666701</v>
      </c>
      <c r="J31" s="13">
        <v>177861.78048780499</v>
      </c>
      <c r="K31" s="13">
        <v>208113.363636364</v>
      </c>
      <c r="L31" s="13">
        <v>97154.296296296307</v>
      </c>
      <c r="M31" s="13">
        <v>108321.935483871</v>
      </c>
      <c r="N31" s="13">
        <v>81540.55</v>
      </c>
      <c r="O31" s="13">
        <v>290918.13235294097</v>
      </c>
      <c r="P31" s="13">
        <v>252180.85714285701</v>
      </c>
      <c r="Q31" s="13">
        <v>211731.45569620299</v>
      </c>
      <c r="R31" s="13">
        <v>181215.32758620699</v>
      </c>
      <c r="S31" s="13">
        <v>118307.33333333299</v>
      </c>
    </row>
    <row r="32" spans="1:19" ht="12.75" customHeight="1" x14ac:dyDescent="0.2">
      <c r="A32" s="2" t="s">
        <v>6</v>
      </c>
      <c r="B32" s="13">
        <v>142816.85714285701</v>
      </c>
      <c r="C32" s="13">
        <v>59987.461538461503</v>
      </c>
      <c r="D32" s="13">
        <v>20405.052631578899</v>
      </c>
      <c r="E32" s="13">
        <v>35816.4571428571</v>
      </c>
      <c r="F32" s="13">
        <v>53195.302325581397</v>
      </c>
      <c r="G32" s="13">
        <v>76853.6538461538</v>
      </c>
      <c r="H32" s="13">
        <v>44453.783783783801</v>
      </c>
      <c r="I32" s="13">
        <v>31678.791666666701</v>
      </c>
      <c r="J32" s="13">
        <v>96917.512195121904</v>
      </c>
      <c r="K32" s="13">
        <v>28258.6363636364</v>
      </c>
      <c r="L32" s="13">
        <v>70961.629629629606</v>
      </c>
      <c r="M32" s="13">
        <v>74443.580645161303</v>
      </c>
      <c r="N32" s="13">
        <v>38036.574999999997</v>
      </c>
      <c r="O32" s="13">
        <v>125018.220588235</v>
      </c>
      <c r="P32" s="13">
        <v>64147.035714285703</v>
      </c>
      <c r="Q32" s="13">
        <v>73739.291139240493</v>
      </c>
      <c r="R32" s="13">
        <v>51249.534482758601</v>
      </c>
      <c r="S32" s="13">
        <v>82980.236111111095</v>
      </c>
    </row>
    <row r="33" spans="1:19" ht="12.75" customHeight="1" x14ac:dyDescent="0.2">
      <c r="A33" s="2" t="s">
        <v>4</v>
      </c>
      <c r="B33" s="13">
        <v>24533.428571428602</v>
      </c>
      <c r="C33" s="13">
        <v>25589.9230769231</v>
      </c>
      <c r="D33" s="13">
        <v>40756.815789473701</v>
      </c>
      <c r="E33" s="13">
        <v>23783.942857142902</v>
      </c>
      <c r="F33" s="13">
        <v>13980.023255814</v>
      </c>
      <c r="G33" s="13">
        <v>30516.9038461538</v>
      </c>
      <c r="H33" s="13">
        <v>16794.648648648701</v>
      </c>
      <c r="I33" s="13">
        <v>19850.625</v>
      </c>
      <c r="J33" s="13">
        <v>31184.585365853702</v>
      </c>
      <c r="K33" s="13">
        <v>31569.9545454545</v>
      </c>
      <c r="L33" s="13">
        <v>13001.222222222201</v>
      </c>
      <c r="M33" s="13">
        <v>37293.419354838697</v>
      </c>
      <c r="N33" s="13">
        <v>22042.875</v>
      </c>
      <c r="O33" s="13">
        <v>36911.191176470602</v>
      </c>
      <c r="P33" s="13">
        <v>44918.857142857101</v>
      </c>
      <c r="Q33" s="13">
        <v>42075.151898734199</v>
      </c>
      <c r="R33" s="13">
        <v>72232.155172413797</v>
      </c>
      <c r="S33" s="13">
        <v>94773.263888888905</v>
      </c>
    </row>
    <row r="34" spans="1:19" ht="12.75" customHeight="1" x14ac:dyDescent="0.2">
      <c r="A34" s="2" t="s">
        <v>83</v>
      </c>
      <c r="B34" s="13">
        <v>9040.4285714285706</v>
      </c>
      <c r="C34" s="13">
        <v>4866</v>
      </c>
      <c r="D34" s="13">
        <v>2142.8684210526299</v>
      </c>
      <c r="E34" s="13">
        <v>2216.7142857142899</v>
      </c>
      <c r="F34" s="13">
        <v>7911.9069767441897</v>
      </c>
      <c r="G34" s="13">
        <v>3283.75</v>
      </c>
      <c r="H34" s="13">
        <v>4849.9189189189201</v>
      </c>
      <c r="I34" s="13">
        <v>10601.229166666701</v>
      </c>
      <c r="J34" s="13">
        <v>2210.8292682926799</v>
      </c>
      <c r="K34" s="13">
        <v>6225.4090909090901</v>
      </c>
      <c r="L34" s="13">
        <v>11278.333333333299</v>
      </c>
      <c r="M34" s="13">
        <v>557</v>
      </c>
      <c r="N34" s="13">
        <v>1475.7</v>
      </c>
      <c r="O34" s="13">
        <v>9550.1029411764703</v>
      </c>
      <c r="P34" s="13">
        <v>5896.4285714285697</v>
      </c>
      <c r="Q34" s="13">
        <v>14638.012658227801</v>
      </c>
      <c r="R34" s="13">
        <v>9842.9310344827609</v>
      </c>
      <c r="S34" s="13">
        <v>21713.5</v>
      </c>
    </row>
    <row r="35" spans="1:19" ht="12.75" customHeight="1" x14ac:dyDescent="0.2">
      <c r="A35" s="2" t="s">
        <v>78</v>
      </c>
      <c r="B35" s="13">
        <v>211011.57142857101</v>
      </c>
      <c r="C35" s="13">
        <v>105856.653846154</v>
      </c>
      <c r="D35" s="13">
        <v>69412.763157894704</v>
      </c>
      <c r="E35" s="13">
        <v>199121.771428571</v>
      </c>
      <c r="F35" s="13">
        <v>271327.79069767398</v>
      </c>
      <c r="G35" s="13">
        <v>150870.038461538</v>
      </c>
      <c r="H35" s="13">
        <v>144105.91891891899</v>
      </c>
      <c r="I35" s="13">
        <v>339907.77083333302</v>
      </c>
      <c r="J35" s="13">
        <v>141353.80487804901</v>
      </c>
      <c r="K35" s="13">
        <v>162489.568181818</v>
      </c>
      <c r="L35" s="13">
        <v>93794.370370370394</v>
      </c>
      <c r="M35" s="13">
        <v>106544.64516129</v>
      </c>
      <c r="N35" s="13">
        <v>139781.79999999999</v>
      </c>
      <c r="O35" s="13">
        <v>190430.764705882</v>
      </c>
      <c r="P35" s="13">
        <v>209394.035714286</v>
      </c>
      <c r="Q35" s="13">
        <v>386919.65822784801</v>
      </c>
      <c r="R35" s="13">
        <v>641060.96551724104</v>
      </c>
      <c r="S35" s="13">
        <v>386678.13888888899</v>
      </c>
    </row>
    <row r="36" spans="1:19" s="11" customFormat="1" ht="12.75" customHeight="1" x14ac:dyDescent="0.2">
      <c r="A36" s="11" t="s">
        <v>51</v>
      </c>
      <c r="B36" s="16">
        <f t="shared" ref="B36:G36" si="0">SUM(B17:B35)</f>
        <v>1604859.7142857141</v>
      </c>
      <c r="C36" s="16">
        <f t="shared" si="0"/>
        <v>867963.42307692312</v>
      </c>
      <c r="D36" s="16">
        <f t="shared" si="0"/>
        <v>692876.49999999988</v>
      </c>
      <c r="E36" s="16">
        <f t="shared" si="0"/>
        <v>957081.39999999956</v>
      </c>
      <c r="F36" s="16">
        <f t="shared" si="0"/>
        <v>1225064.6976744181</v>
      </c>
      <c r="G36" s="16">
        <f t="shared" si="0"/>
        <v>1213140.3269230763</v>
      </c>
      <c r="H36" s="16">
        <f t="shared" ref="H36:I36" si="1">SUM(H17:H35)</f>
        <v>964355.75675675762</v>
      </c>
      <c r="I36" s="16">
        <f t="shared" si="1"/>
        <v>1203145.166666667</v>
      </c>
      <c r="J36" s="16">
        <f t="shared" ref="J36:K36" si="2">SUM(J17:J35)</f>
        <v>1247585.1463414647</v>
      </c>
      <c r="K36" s="16">
        <f t="shared" si="2"/>
        <v>1506230.5681818184</v>
      </c>
      <c r="L36" s="16">
        <f t="shared" ref="L36:M36" si="3">SUM(L17:L35)</f>
        <v>1187729.6296296292</v>
      </c>
      <c r="M36" s="16">
        <f t="shared" si="3"/>
        <v>1141270.7096774189</v>
      </c>
      <c r="N36" s="16">
        <f t="shared" ref="N36:O36" si="4">SUM(N17:N35)</f>
        <v>1271347.575</v>
      </c>
      <c r="O36" s="16">
        <f t="shared" si="4"/>
        <v>1959444.1323529405</v>
      </c>
      <c r="P36" s="16">
        <f t="shared" ref="P36:S36" si="5">SUM(P17:P35)</f>
        <v>1989601.2500000005</v>
      </c>
      <c r="Q36" s="16">
        <f t="shared" si="5"/>
        <v>2215202.4303797451</v>
      </c>
      <c r="R36" s="16">
        <f t="shared" si="5"/>
        <v>2800291.0689655147</v>
      </c>
      <c r="S36" s="16">
        <f t="shared" si="5"/>
        <v>2357143.0138888909</v>
      </c>
    </row>
    <row r="37" spans="1:19" ht="11.25" customHeight="1" x14ac:dyDescent="0.2">
      <c r="R37" s="2" t="s">
        <v>76</v>
      </c>
    </row>
    <row r="38" spans="1:19" ht="12.75" customHeight="1" x14ac:dyDescent="0.2">
      <c r="A38" s="11" t="s">
        <v>25</v>
      </c>
      <c r="B38" s="17">
        <f t="shared" ref="B38:G38" si="6">B14-B36</f>
        <v>-46047.000000004191</v>
      </c>
      <c r="C38" s="17">
        <f t="shared" si="6"/>
        <v>17306.961538461852</v>
      </c>
      <c r="D38" s="17">
        <f t="shared" si="6"/>
        <v>139429.13157894707</v>
      </c>
      <c r="E38" s="17">
        <f t="shared" si="6"/>
        <v>-14198.114285713527</v>
      </c>
      <c r="F38" s="17">
        <f t="shared" si="6"/>
        <v>201233.60465116194</v>
      </c>
      <c r="G38" s="17">
        <f t="shared" si="6"/>
        <v>173482.00000000373</v>
      </c>
      <c r="H38" s="17">
        <f t="shared" ref="H38:I38" si="7">H14-H36</f>
        <v>135948.91891892231</v>
      </c>
      <c r="I38" s="17">
        <f t="shared" si="7"/>
        <v>-68549.979166666977</v>
      </c>
      <c r="J38" s="17">
        <f t="shared" ref="J38:K38" si="8">J14-J36</f>
        <v>100178.09756097523</v>
      </c>
      <c r="K38" s="17">
        <f t="shared" si="8"/>
        <v>177641.04545454169</v>
      </c>
      <c r="L38" s="17">
        <f t="shared" ref="L38:M38" si="9">L14-L36</f>
        <v>268528.51851852075</v>
      </c>
      <c r="M38" s="17">
        <f t="shared" si="9"/>
        <v>172998.58064516098</v>
      </c>
      <c r="N38" s="17">
        <f t="shared" ref="N38:O38" si="10">N14-N36</f>
        <v>235779.82499999995</v>
      </c>
      <c r="O38" s="17">
        <f t="shared" si="10"/>
        <v>489028.2499999993</v>
      </c>
      <c r="P38" s="17">
        <f t="shared" ref="P38:S38" si="11">P14-P36</f>
        <v>196264.53571428964</v>
      </c>
      <c r="Q38" s="17">
        <f t="shared" si="11"/>
        <v>407984.69620253472</v>
      </c>
      <c r="R38" s="17">
        <f t="shared" si="11"/>
        <v>168313.29310345557</v>
      </c>
      <c r="S38" s="17">
        <f t="shared" si="11"/>
        <v>1006962.7222222192</v>
      </c>
    </row>
    <row r="39" spans="1:19" x14ac:dyDescent="0.2">
      <c r="R39" s="2" t="s">
        <v>76</v>
      </c>
    </row>
    <row r="40" spans="1:19" ht="12.75" customHeight="1" x14ac:dyDescent="0.2">
      <c r="A40" s="2" t="s">
        <v>53</v>
      </c>
      <c r="R40" s="2" t="s">
        <v>76</v>
      </c>
    </row>
    <row r="41" spans="1:19" ht="12.75" customHeight="1" x14ac:dyDescent="0.2">
      <c r="A41" s="2" t="s">
        <v>79</v>
      </c>
      <c r="B41" s="65">
        <v>3935.1428571428601</v>
      </c>
      <c r="C41" s="65">
        <v>6889</v>
      </c>
      <c r="D41" s="65">
        <v>4805.8684210526299</v>
      </c>
      <c r="E41" s="65">
        <v>345.8</v>
      </c>
      <c r="F41" s="65">
        <v>899.34883720930202</v>
      </c>
      <c r="G41" s="65">
        <v>60251.4230769231</v>
      </c>
      <c r="H41" s="65">
        <v>31425.4054054054</v>
      </c>
      <c r="I41" s="65">
        <v>2173.125</v>
      </c>
      <c r="J41" s="65">
        <v>664.90243902438999</v>
      </c>
      <c r="K41" s="65">
        <v>4952.3636363636397</v>
      </c>
      <c r="L41" s="65">
        <v>6218.3703703703704</v>
      </c>
      <c r="M41" s="65">
        <v>3216.5161290322599</v>
      </c>
      <c r="N41" s="65">
        <v>27283.25</v>
      </c>
      <c r="O41" s="65">
        <v>2568.5882352941198</v>
      </c>
      <c r="P41" s="65">
        <v>96818.75</v>
      </c>
      <c r="Q41" s="65">
        <v>108744.265822785</v>
      </c>
      <c r="R41" s="65">
        <v>14287.8620689655</v>
      </c>
      <c r="S41" s="65">
        <v>22730.166666666701</v>
      </c>
    </row>
    <row r="42" spans="1:19" ht="12.75" customHeight="1" x14ac:dyDescent="0.2">
      <c r="A42" s="2" t="s">
        <v>80</v>
      </c>
      <c r="B42" s="65">
        <v>31476.857142857101</v>
      </c>
      <c r="C42" s="65">
        <v>65129.5769230769</v>
      </c>
      <c r="D42" s="65">
        <v>27670.684210526299</v>
      </c>
      <c r="E42" s="65">
        <v>33278.285714285703</v>
      </c>
      <c r="F42" s="65">
        <v>46626.302325581397</v>
      </c>
      <c r="G42" s="65">
        <v>50263.8461538462</v>
      </c>
      <c r="H42" s="65">
        <v>61479.324324324298</v>
      </c>
      <c r="I42" s="65">
        <v>6310.875</v>
      </c>
      <c r="J42" s="65">
        <v>82060.707317073204</v>
      </c>
      <c r="K42" s="65">
        <v>22282.659090909099</v>
      </c>
      <c r="L42" s="65">
        <v>28068.962962963</v>
      </c>
      <c r="M42" s="65">
        <v>12776.8064516129</v>
      </c>
      <c r="N42" s="65">
        <v>6416.95</v>
      </c>
      <c r="O42" s="65">
        <v>90480.558823529398</v>
      </c>
      <c r="P42" s="65">
        <v>175936</v>
      </c>
      <c r="Q42" s="65">
        <v>130647.63291139199</v>
      </c>
      <c r="R42" s="65">
        <v>90454.931034482797</v>
      </c>
      <c r="S42" s="65">
        <v>453257.29166666698</v>
      </c>
    </row>
    <row r="43" spans="1:19" ht="12.75" customHeight="1" x14ac:dyDescent="0.2">
      <c r="A43" s="11" t="s">
        <v>7</v>
      </c>
      <c r="B43" s="16">
        <f t="shared" ref="B43:G43" si="12">B41-B42</f>
        <v>-27541.714285714243</v>
      </c>
      <c r="C43" s="16">
        <f t="shared" si="12"/>
        <v>-58240.5769230769</v>
      </c>
      <c r="D43" s="16">
        <f t="shared" si="12"/>
        <v>-22864.815789473669</v>
      </c>
      <c r="E43" s="16">
        <f t="shared" si="12"/>
        <v>-32932.4857142857</v>
      </c>
      <c r="F43" s="16">
        <f t="shared" si="12"/>
        <v>-45726.953488372092</v>
      </c>
      <c r="G43" s="16">
        <f t="shared" si="12"/>
        <v>9987.5769230769001</v>
      </c>
      <c r="H43" s="16">
        <f t="shared" ref="H43:I43" si="13">H41-H42</f>
        <v>-30053.918918918898</v>
      </c>
      <c r="I43" s="16">
        <f t="shared" si="13"/>
        <v>-4137.75</v>
      </c>
      <c r="J43" s="16">
        <f t="shared" ref="J43:K43" si="14">J41-J42</f>
        <v>-81395.804878048817</v>
      </c>
      <c r="K43" s="16">
        <f t="shared" si="14"/>
        <v>-17330.29545454546</v>
      </c>
      <c r="L43" s="16">
        <f t="shared" ref="L43:M43" si="15">L41-L42</f>
        <v>-21850.592592592628</v>
      </c>
      <c r="M43" s="16">
        <f t="shared" si="15"/>
        <v>-9560.2903225806403</v>
      </c>
      <c r="N43" s="16">
        <f t="shared" ref="N43:O43" si="16">N41-N42</f>
        <v>20866.3</v>
      </c>
      <c r="O43" s="16">
        <f t="shared" si="16"/>
        <v>-87911.970588235272</v>
      </c>
      <c r="P43" s="16">
        <f t="shared" ref="P43:S43" si="17">P41-P42</f>
        <v>-79117.25</v>
      </c>
      <c r="Q43" s="16">
        <f t="shared" si="17"/>
        <v>-21903.367088606989</v>
      </c>
      <c r="R43" s="16">
        <f t="shared" si="17"/>
        <v>-76167.068965517305</v>
      </c>
      <c r="S43" s="16">
        <f t="shared" si="17"/>
        <v>-430527.12500000029</v>
      </c>
    </row>
    <row r="44" spans="1:19" x14ac:dyDescent="0.2">
      <c r="R44" s="2" t="s">
        <v>76</v>
      </c>
    </row>
    <row r="45" spans="1:19" ht="12.75" customHeight="1" x14ac:dyDescent="0.2">
      <c r="A45" s="11" t="s">
        <v>11</v>
      </c>
      <c r="B45" s="17">
        <f t="shared" ref="B45:G45" si="18">B38+B43</f>
        <v>-73588.714285718437</v>
      </c>
      <c r="C45" s="17">
        <f t="shared" si="18"/>
        <v>-40933.615384615048</v>
      </c>
      <c r="D45" s="17">
        <f t="shared" si="18"/>
        <v>116564.3157894734</v>
      </c>
      <c r="E45" s="17">
        <f t="shared" si="18"/>
        <v>-47130.599999999227</v>
      </c>
      <c r="F45" s="17">
        <f t="shared" si="18"/>
        <v>155506.65116278984</v>
      </c>
      <c r="G45" s="17">
        <f t="shared" si="18"/>
        <v>183469.57692308063</v>
      </c>
      <c r="H45" s="17">
        <f t="shared" ref="H45:I45" si="19">H38+H43</f>
        <v>105895.00000000341</v>
      </c>
      <c r="I45" s="17">
        <f t="shared" si="19"/>
        <v>-72687.729166666977</v>
      </c>
      <c r="J45" s="17">
        <f t="shared" ref="J45:K45" si="20">J38+J43</f>
        <v>18782.292682926418</v>
      </c>
      <c r="K45" s="17">
        <f t="shared" si="20"/>
        <v>160310.74999999622</v>
      </c>
      <c r="L45" s="17">
        <f t="shared" ref="L45:M45" si="21">L38+L43</f>
        <v>246677.92592592811</v>
      </c>
      <c r="M45" s="17">
        <f t="shared" si="21"/>
        <v>163438.29032258035</v>
      </c>
      <c r="N45" s="17">
        <f t="shared" ref="N45:O45" si="22">N38+N43</f>
        <v>256646.12499999994</v>
      </c>
      <c r="O45" s="17">
        <f t="shared" si="22"/>
        <v>401116.279411764</v>
      </c>
      <c r="P45" s="17">
        <f t="shared" ref="P45:S45" si="23">P38+P43</f>
        <v>117147.28571428964</v>
      </c>
      <c r="Q45" s="17">
        <f t="shared" si="23"/>
        <v>386081.32911392773</v>
      </c>
      <c r="R45" s="17">
        <f t="shared" si="23"/>
        <v>92146.224137938261</v>
      </c>
      <c r="S45" s="17">
        <f t="shared" si="23"/>
        <v>576435.59722221899</v>
      </c>
    </row>
    <row r="46" spans="1:19" x14ac:dyDescent="0.2">
      <c r="A46" s="11"/>
    </row>
    <row r="47" spans="1:19" x14ac:dyDescent="0.2">
      <c r="A47" s="11"/>
    </row>
    <row r="48" spans="1:19" ht="15" customHeight="1" x14ac:dyDescent="0.2">
      <c r="A48" s="18" t="s">
        <v>105</v>
      </c>
    </row>
    <row r="49" spans="1:19" ht="12.75" customHeight="1" x14ac:dyDescent="0.2">
      <c r="A49" s="2" t="s">
        <v>47</v>
      </c>
      <c r="B49" s="13">
        <v>0</v>
      </c>
      <c r="C49" s="13">
        <v>52668.384615384603</v>
      </c>
      <c r="D49" s="13">
        <v>164381.76315789501</v>
      </c>
      <c r="E49" s="13">
        <v>178700</v>
      </c>
      <c r="F49" s="13">
        <v>287384.18604651198</v>
      </c>
      <c r="G49" s="13">
        <v>528135.53846153896</v>
      </c>
      <c r="H49" s="13">
        <v>574324.32432432403</v>
      </c>
      <c r="I49" s="13">
        <v>230382</v>
      </c>
      <c r="J49" s="13">
        <v>1562729.3902439</v>
      </c>
      <c r="K49" s="13">
        <v>748786.20454545505</v>
      </c>
      <c r="L49" s="13">
        <v>859394.44444444496</v>
      </c>
      <c r="M49" s="13">
        <v>962835.70967741904</v>
      </c>
      <c r="N49" s="13">
        <v>781522.82499999995</v>
      </c>
      <c r="O49" s="13">
        <v>2122129.0294117602</v>
      </c>
      <c r="P49" s="13">
        <v>2067624.75</v>
      </c>
      <c r="Q49" s="13">
        <v>1124079.35443038</v>
      </c>
      <c r="R49" s="13">
        <v>1606135.0517241401</v>
      </c>
      <c r="S49" s="13">
        <v>3425851.7916666698</v>
      </c>
    </row>
    <row r="50" spans="1:19" ht="12.75" customHeight="1" x14ac:dyDescent="0.2">
      <c r="A50" s="2" t="s">
        <v>46</v>
      </c>
      <c r="B50" s="13">
        <v>739361</v>
      </c>
      <c r="C50" s="13">
        <v>817089.80769230798</v>
      </c>
      <c r="D50" s="13">
        <v>408841.44736842101</v>
      </c>
      <c r="E50" s="13">
        <v>550131.68571428605</v>
      </c>
      <c r="F50" s="13">
        <v>610517.53488372103</v>
      </c>
      <c r="G50" s="13">
        <v>834647.19230769202</v>
      </c>
      <c r="H50" s="13">
        <v>594492.94594594603</v>
      </c>
      <c r="I50" s="13">
        <v>719396.875</v>
      </c>
      <c r="J50" s="13">
        <v>1439848.1463414601</v>
      </c>
      <c r="K50" s="13">
        <v>704120.29545454495</v>
      </c>
      <c r="L50" s="13">
        <v>416630.55555555603</v>
      </c>
      <c r="M50" s="13">
        <v>411732.09677419398</v>
      </c>
      <c r="N50" s="13">
        <v>823693.7</v>
      </c>
      <c r="O50" s="13">
        <v>2934775.7352941199</v>
      </c>
      <c r="P50" s="13">
        <v>1947475.5</v>
      </c>
      <c r="Q50" s="13">
        <v>931448.03797468403</v>
      </c>
      <c r="R50" s="13">
        <v>1670711.3793103399</v>
      </c>
      <c r="S50" s="13">
        <v>3281036.0416666698</v>
      </c>
    </row>
    <row r="51" spans="1:19" ht="12.75" customHeight="1" x14ac:dyDescent="0.2">
      <c r="A51" s="2" t="s">
        <v>81</v>
      </c>
      <c r="B51" s="13">
        <v>149513.14285714299</v>
      </c>
      <c r="C51" s="13">
        <v>98791.038461538497</v>
      </c>
      <c r="D51" s="13">
        <v>77428.736842105296</v>
      </c>
      <c r="E51" s="13">
        <v>827691.48571428598</v>
      </c>
      <c r="F51" s="13">
        <v>164024.465116279</v>
      </c>
      <c r="G51" s="13">
        <v>4184816.5192307699</v>
      </c>
      <c r="H51" s="13">
        <v>313989.62162162201</v>
      </c>
      <c r="I51" s="13">
        <v>141545.75</v>
      </c>
      <c r="J51" s="13">
        <v>98464.317073170707</v>
      </c>
      <c r="K51" s="13">
        <v>212038</v>
      </c>
      <c r="L51" s="13">
        <v>166735.33333333299</v>
      </c>
      <c r="M51" s="13">
        <v>171902.22580645201</v>
      </c>
      <c r="N51" s="13">
        <v>277096.42499999999</v>
      </c>
      <c r="O51" s="13">
        <v>207064.70588235301</v>
      </c>
      <c r="P51" s="13">
        <v>348874</v>
      </c>
      <c r="Q51" s="13">
        <v>635953.43037974695</v>
      </c>
      <c r="R51" s="13">
        <v>161551.74137931</v>
      </c>
      <c r="S51" s="13">
        <v>1127143.33333333</v>
      </c>
    </row>
    <row r="52" spans="1:19" s="11" customFormat="1" ht="12.75" customHeight="1" x14ac:dyDescent="0.2">
      <c r="A52" s="11" t="s">
        <v>82</v>
      </c>
      <c r="B52" s="19">
        <v>888874.14285714296</v>
      </c>
      <c r="C52" s="19">
        <v>968549.23076923098</v>
      </c>
      <c r="D52" s="19">
        <v>650651.94736842101</v>
      </c>
      <c r="E52" s="19">
        <v>1556523.1714285701</v>
      </c>
      <c r="F52" s="19">
        <v>1061926.18604651</v>
      </c>
      <c r="G52" s="19">
        <v>5547599.25</v>
      </c>
      <c r="H52" s="19">
        <v>1482806.89189189</v>
      </c>
      <c r="I52" s="19">
        <v>1091324.625</v>
      </c>
      <c r="J52" s="19">
        <v>3101041.8536585402</v>
      </c>
      <c r="K52" s="19">
        <v>1664944.5</v>
      </c>
      <c r="L52" s="19">
        <v>1442760.33333333</v>
      </c>
      <c r="M52" s="19">
        <v>1546470.0322580601</v>
      </c>
      <c r="N52" s="19">
        <v>1882312.95</v>
      </c>
      <c r="O52" s="19">
        <v>5263969.4705882398</v>
      </c>
      <c r="P52" s="19">
        <v>4363974.25</v>
      </c>
      <c r="Q52" s="19">
        <v>2691480.8227848099</v>
      </c>
      <c r="R52" s="19">
        <v>3438398.1724137901</v>
      </c>
      <c r="S52" s="19">
        <v>7834031.1666666698</v>
      </c>
    </row>
    <row r="53" spans="1:19" ht="12.75" customHeight="1" x14ac:dyDescent="0.2">
      <c r="A53" s="11" t="s">
        <v>35</v>
      </c>
      <c r="B53" s="27">
        <v>332576.57142857101</v>
      </c>
      <c r="C53" s="27">
        <v>169263.07692307699</v>
      </c>
      <c r="D53" s="27">
        <v>264910.10526315798</v>
      </c>
      <c r="E53" s="27">
        <v>65844.428571428594</v>
      </c>
      <c r="F53" s="27">
        <v>415399.62790697702</v>
      </c>
      <c r="G53" s="27">
        <v>994811.34615384601</v>
      </c>
      <c r="H53" s="27">
        <v>518587.37837837799</v>
      </c>
      <c r="I53" s="27">
        <v>275280</v>
      </c>
      <c r="J53" s="27">
        <v>588589.51219512196</v>
      </c>
      <c r="K53" s="27">
        <v>547310.47727272694</v>
      </c>
      <c r="L53" s="27">
        <v>225718.77777777801</v>
      </c>
      <c r="M53" s="27">
        <v>395241.35483870999</v>
      </c>
      <c r="N53" s="27">
        <v>980821.67500000005</v>
      </c>
      <c r="O53" s="27">
        <v>1214039.4705882401</v>
      </c>
      <c r="P53" s="27">
        <v>1533887.5</v>
      </c>
      <c r="Q53" s="27">
        <v>826935.11392405105</v>
      </c>
      <c r="R53" s="27">
        <v>1452370.9137931</v>
      </c>
      <c r="S53" s="27">
        <v>1426517.625</v>
      </c>
    </row>
    <row r="54" spans="1:19" s="11" customFormat="1" ht="12.75" customHeight="1" x14ac:dyDescent="0.2">
      <c r="A54" s="11" t="s">
        <v>36</v>
      </c>
      <c r="B54" s="19">
        <v>1221450.7142857099</v>
      </c>
      <c r="C54" s="19">
        <v>1137812.3076923101</v>
      </c>
      <c r="D54" s="19">
        <v>915562.05263157899</v>
      </c>
      <c r="E54" s="19">
        <v>1622367.6</v>
      </c>
      <c r="F54" s="19">
        <v>1477325.81395349</v>
      </c>
      <c r="G54" s="19">
        <v>6542410.5961538497</v>
      </c>
      <c r="H54" s="19">
        <v>2001394.2702702701</v>
      </c>
      <c r="I54" s="19">
        <v>1366604.625</v>
      </c>
      <c r="J54" s="19">
        <v>3689631.3658536598</v>
      </c>
      <c r="K54" s="19">
        <v>2212254.9772727299</v>
      </c>
      <c r="L54" s="19">
        <v>1668479.1111111101</v>
      </c>
      <c r="M54" s="19">
        <v>1941711.3870967701</v>
      </c>
      <c r="N54" s="19">
        <v>2863134.625</v>
      </c>
      <c r="O54" s="19">
        <v>6478008.9411764704</v>
      </c>
      <c r="P54" s="19">
        <v>5897861.75</v>
      </c>
      <c r="Q54" s="19">
        <v>3518415.9367088601</v>
      </c>
      <c r="R54" s="19">
        <v>4890769.0862069</v>
      </c>
      <c r="S54" s="19">
        <v>9260548.7916666698</v>
      </c>
    </row>
    <row r="55" spans="1:19" ht="11.25" customHeight="1" x14ac:dyDescent="0.2"/>
    <row r="56" spans="1:19" ht="12.75" customHeight="1" x14ac:dyDescent="0.2">
      <c r="A56" s="2" t="s">
        <v>48</v>
      </c>
      <c r="B56" s="13">
        <v>548932.57142857101</v>
      </c>
      <c r="C56" s="13">
        <v>252283.84615384601</v>
      </c>
      <c r="D56" s="13">
        <v>354481.26315789501</v>
      </c>
      <c r="E56" s="13">
        <v>980217.65714285697</v>
      </c>
      <c r="F56" s="13">
        <v>180363.046511628</v>
      </c>
      <c r="G56" s="13">
        <v>5353129.0576923098</v>
      </c>
      <c r="H56" s="13">
        <v>639907.91891891905</v>
      </c>
      <c r="I56" s="13">
        <v>698057</v>
      </c>
      <c r="J56" s="13">
        <v>296596.70731707301</v>
      </c>
      <c r="K56" s="13">
        <v>1533947.5227272699</v>
      </c>
      <c r="L56" s="13">
        <v>664518.96296296304</v>
      </c>
      <c r="M56" s="13">
        <v>1508077.4838709701</v>
      </c>
      <c r="N56" s="13">
        <v>2172362.3250000002</v>
      </c>
      <c r="O56" s="13">
        <v>3016997.9705882398</v>
      </c>
      <c r="P56" s="13">
        <v>2232559.75</v>
      </c>
      <c r="Q56" s="13">
        <v>1912063.4556962</v>
      </c>
      <c r="R56" s="13">
        <v>2133376.2241379302</v>
      </c>
      <c r="S56" s="13">
        <v>2021613.04166667</v>
      </c>
    </row>
    <row r="57" spans="1:19" ht="12.75" customHeight="1" x14ac:dyDescent="0.2">
      <c r="A57" s="35" t="s">
        <v>37</v>
      </c>
      <c r="B57" s="31">
        <v>531581.14285714296</v>
      </c>
      <c r="C57" s="31">
        <v>767716.57692307699</v>
      </c>
      <c r="D57" s="31">
        <v>435934.65789473703</v>
      </c>
      <c r="E57" s="31">
        <v>502018.685714286</v>
      </c>
      <c r="F57" s="31">
        <v>702456.86046511598</v>
      </c>
      <c r="G57" s="31">
        <v>643991.25</v>
      </c>
      <c r="H57" s="31">
        <v>1050808.7027026999</v>
      </c>
      <c r="I57" s="31">
        <v>506405</v>
      </c>
      <c r="J57" s="31">
        <v>2805327.3414634098</v>
      </c>
      <c r="K57" s="31">
        <v>480439.613636364</v>
      </c>
      <c r="L57" s="31">
        <v>792821.29629629594</v>
      </c>
      <c r="M57" s="31">
        <v>331936.129032258</v>
      </c>
      <c r="N57" s="31">
        <v>395996.67499999999</v>
      </c>
      <c r="O57" s="31">
        <v>3066532.4705882398</v>
      </c>
      <c r="P57" s="31">
        <v>2714936</v>
      </c>
      <c r="Q57" s="31">
        <v>1187264.2784810101</v>
      </c>
      <c r="R57" s="31">
        <v>1717449.4655172401</v>
      </c>
      <c r="S57" s="31">
        <v>6350888.0416666698</v>
      </c>
    </row>
    <row r="58" spans="1:19" ht="12.75" customHeight="1" x14ac:dyDescent="0.2">
      <c r="A58" s="35" t="s">
        <v>38</v>
      </c>
      <c r="B58" s="31">
        <v>140937</v>
      </c>
      <c r="C58" s="31">
        <v>117811.884615385</v>
      </c>
      <c r="D58" s="31">
        <v>125146.131578947</v>
      </c>
      <c r="E58" s="31">
        <v>140131.25714285701</v>
      </c>
      <c r="F58" s="31">
        <v>594505.90697674395</v>
      </c>
      <c r="G58" s="31">
        <v>545290.28846153896</v>
      </c>
      <c r="H58" s="31">
        <v>310677.64864864899</v>
      </c>
      <c r="I58" s="31">
        <v>162142.625</v>
      </c>
      <c r="J58" s="31">
        <v>587707.31707317103</v>
      </c>
      <c r="K58" s="31">
        <v>197867.840909091</v>
      </c>
      <c r="L58" s="31">
        <v>211138.851851852</v>
      </c>
      <c r="M58" s="31">
        <v>101697.774193548</v>
      </c>
      <c r="N58" s="31">
        <v>294775.625</v>
      </c>
      <c r="O58" s="31">
        <v>394478.5</v>
      </c>
      <c r="P58" s="31">
        <v>950366</v>
      </c>
      <c r="Q58" s="31">
        <v>419088.20253164601</v>
      </c>
      <c r="R58" s="31">
        <v>1039943.39655172</v>
      </c>
      <c r="S58" s="31">
        <v>888047.70833333302</v>
      </c>
    </row>
    <row r="59" spans="1:19" s="11" customFormat="1" ht="12.75" customHeight="1" x14ac:dyDescent="0.2">
      <c r="A59" s="11" t="s">
        <v>39</v>
      </c>
      <c r="B59" s="19">
        <f t="shared" ref="B59:G59" si="24">SUM(B56:B58)</f>
        <v>1221450.7142857141</v>
      </c>
      <c r="C59" s="19">
        <f t="shared" si="24"/>
        <v>1137812.307692308</v>
      </c>
      <c r="D59" s="19">
        <f t="shared" si="24"/>
        <v>915562.05263157899</v>
      </c>
      <c r="E59" s="19">
        <f t="shared" si="24"/>
        <v>1622367.5999999999</v>
      </c>
      <c r="F59" s="19">
        <f t="shared" si="24"/>
        <v>1477325.8139534879</v>
      </c>
      <c r="G59" s="19">
        <f t="shared" si="24"/>
        <v>6542410.5961538488</v>
      </c>
      <c r="H59" s="19">
        <f t="shared" ref="H59:I59" si="25">SUM(H56:H58)</f>
        <v>2001394.270270268</v>
      </c>
      <c r="I59" s="19">
        <f t="shared" si="25"/>
        <v>1366604.625</v>
      </c>
      <c r="J59" s="19">
        <f t="shared" ref="J59" si="26">SUM(J56:J58)</f>
        <v>3689631.3658536538</v>
      </c>
      <c r="K59" s="19">
        <f t="shared" ref="K59:L59" si="27">SUM(K56:K58)</f>
        <v>2212254.9772727247</v>
      </c>
      <c r="L59" s="19">
        <f t="shared" si="27"/>
        <v>1668479.1111111108</v>
      </c>
      <c r="M59" s="19">
        <f t="shared" ref="M59:N59" si="28">SUM(M56:M58)</f>
        <v>1941711.3870967759</v>
      </c>
      <c r="N59" s="19">
        <f t="shared" si="28"/>
        <v>2863134.625</v>
      </c>
      <c r="O59" s="19">
        <f t="shared" ref="O59:S59" si="29">SUM(O56:O58)</f>
        <v>6478008.9411764797</v>
      </c>
      <c r="P59" s="19">
        <f t="shared" si="29"/>
        <v>5897861.75</v>
      </c>
      <c r="Q59" s="19">
        <f t="shared" si="29"/>
        <v>3518415.9367088564</v>
      </c>
      <c r="R59" s="19">
        <f t="shared" si="29"/>
        <v>4890769.0862068906</v>
      </c>
      <c r="S59" s="19">
        <f t="shared" si="29"/>
        <v>9260548.7916666716</v>
      </c>
    </row>
    <row r="60" spans="1:19" x14ac:dyDescent="0.2">
      <c r="A60" s="11"/>
    </row>
    <row r="61" spans="1:19" x14ac:dyDescent="0.2">
      <c r="A61" s="11"/>
    </row>
    <row r="62" spans="1:19" ht="15" customHeight="1" x14ac:dyDescent="0.2">
      <c r="A62" s="9" t="s">
        <v>90</v>
      </c>
    </row>
    <row r="63" spans="1:19" ht="12.75" customHeight="1" x14ac:dyDescent="0.2">
      <c r="A63" s="2" t="s">
        <v>42</v>
      </c>
      <c r="B63" s="21">
        <f t="shared" ref="B63:G63" si="30">(B45+B42)*100/B59</f>
        <v>-3.4476918839486466</v>
      </c>
      <c r="C63" s="21">
        <f t="shared" si="30"/>
        <v>2.1265336448623673</v>
      </c>
      <c r="D63" s="21">
        <f t="shared" si="30"/>
        <v>15.753711022145179</v>
      </c>
      <c r="E63" s="21">
        <f t="shared" si="30"/>
        <v>-0.85383326723940534</v>
      </c>
      <c r="F63" s="21">
        <f t="shared" si="30"/>
        <v>13.682354398684813</v>
      </c>
      <c r="G63" s="21">
        <f t="shared" si="30"/>
        <v>3.5725887215689887</v>
      </c>
      <c r="H63" s="21">
        <f t="shared" ref="H63:I63" si="31">(H45+H42)*100/H59</f>
        <v>8.3628861544469935</v>
      </c>
      <c r="I63" s="21">
        <f t="shared" si="31"/>
        <v>-4.8570634807171809</v>
      </c>
      <c r="J63" s="21">
        <f t="shared" ref="J63:K63" si="32">(J45+J42)*100/J59</f>
        <v>2.7331456723094076</v>
      </c>
      <c r="K63" s="21">
        <f t="shared" si="32"/>
        <v>8.2537235068629862</v>
      </c>
      <c r="L63" s="21">
        <f t="shared" ref="L63:M63" si="33">(L45+L42)*100/L59</f>
        <v>16.466906121822856</v>
      </c>
      <c r="M63" s="21">
        <f t="shared" si="33"/>
        <v>9.0752466069464628</v>
      </c>
      <c r="N63" s="21">
        <f t="shared" ref="N63:O63" si="34">(N45+N42)*100/N59</f>
        <v>9.1879394249580546</v>
      </c>
      <c r="O63" s="21">
        <f t="shared" si="34"/>
        <v>7.5887026816300418</v>
      </c>
      <c r="P63" s="21">
        <f t="shared" ref="P63:Q63" si="35">(P45+P42)*100/P59</f>
        <v>4.9693142724867974</v>
      </c>
      <c r="Q63" s="21">
        <f t="shared" si="35"/>
        <v>14.686409205748156</v>
      </c>
      <c r="R63" s="21">
        <f t="shared" ref="R63:S63" si="36">(R45+R42)*100/R59</f>
        <v>3.7335877436413614</v>
      </c>
      <c r="S63" s="21">
        <f t="shared" si="36"/>
        <v>11.119134643677706</v>
      </c>
    </row>
    <row r="64" spans="1:19" ht="12.75" customHeight="1" x14ac:dyDescent="0.2">
      <c r="A64" s="2" t="s">
        <v>52</v>
      </c>
      <c r="B64" s="21">
        <f t="shared" ref="B64:G64" si="37">(B38/B14)*100</f>
        <v>-2.9539789852884391</v>
      </c>
      <c r="C64" s="21">
        <f t="shared" si="37"/>
        <v>1.9549915866643435</v>
      </c>
      <c r="D64" s="21">
        <f t="shared" si="37"/>
        <v>16.752155252685171</v>
      </c>
      <c r="E64" s="21">
        <f t="shared" si="37"/>
        <v>-1.5058188538104877</v>
      </c>
      <c r="F64" s="21">
        <f t="shared" si="37"/>
        <v>14.108802087406994</v>
      </c>
      <c r="G64" s="21">
        <f t="shared" si="37"/>
        <v>12.511121206663455</v>
      </c>
      <c r="H64" s="21">
        <f t="shared" ref="H64:I64" si="38">(H38/H14)*100</f>
        <v>12.355570409208541</v>
      </c>
      <c r="I64" s="21">
        <f t="shared" si="38"/>
        <v>-6.0418006282674259</v>
      </c>
      <c r="J64" s="21">
        <f t="shared" ref="J64:K64" si="39">(J38/J14)*100</f>
        <v>7.4329150920387317</v>
      </c>
      <c r="K64" s="21">
        <f t="shared" si="39"/>
        <v>10.549559955519513</v>
      </c>
      <c r="L64" s="21">
        <f t="shared" ref="L64:M64" si="40">(L38/L14)*100</f>
        <v>18.439623418416229</v>
      </c>
      <c r="M64" s="21">
        <f t="shared" si="40"/>
        <v>13.16309997646673</v>
      </c>
      <c r="N64" s="21">
        <f t="shared" ref="N64:O64" si="41">(N38/N14)*100</f>
        <v>15.644319451693331</v>
      </c>
      <c r="O64" s="21">
        <f t="shared" si="41"/>
        <v>19.972790116997423</v>
      </c>
      <c r="P64" s="21">
        <f t="shared" ref="P64:Q64" si="42">(P38/P14)*100</f>
        <v>8.9788008484772988</v>
      </c>
      <c r="Q64" s="21">
        <f t="shared" si="42"/>
        <v>15.553015340315934</v>
      </c>
      <c r="R64" s="21">
        <f t="shared" ref="R64:S64" si="43">(R38/R14)*100</f>
        <v>5.6697785415281654</v>
      </c>
      <c r="S64" s="21">
        <f t="shared" si="43"/>
        <v>29.932552696344889</v>
      </c>
    </row>
    <row r="65" spans="1:19" ht="12.75" customHeight="1" x14ac:dyDescent="0.2">
      <c r="A65" s="21" t="s">
        <v>91</v>
      </c>
      <c r="B65" s="21">
        <f>IF(B56&gt;0,(B45/B56)*100," ")</f>
        <v>-13.405783900599538</v>
      </c>
      <c r="C65" s="21">
        <f t="shared" ref="C65:D65" si="44">IF(C56&gt;0,(C45/C56)*100," ")</f>
        <v>-16.225222505785482</v>
      </c>
      <c r="D65" s="21">
        <f t="shared" si="44"/>
        <v>32.883068275897188</v>
      </c>
      <c r="E65" s="21">
        <f t="shared" ref="E65:F65" si="45">IF(E56&gt;0,(E45/E56)*100," ")</f>
        <v>-4.8081770060514648</v>
      </c>
      <c r="F65" s="21">
        <f t="shared" si="45"/>
        <v>86.218687347779039</v>
      </c>
      <c r="G65" s="21">
        <f t="shared" ref="G65:H65" si="46">IF(G56&gt;0,(G45/G56)*100," ")</f>
        <v>3.4273333399171371</v>
      </c>
      <c r="H65" s="21">
        <f t="shared" si="46"/>
        <v>16.548474689750019</v>
      </c>
      <c r="I65" s="21">
        <f t="shared" ref="I65:J65" si="47">IF(I56&gt;0,(I45/I56)*100," ")</f>
        <v>-10.41286444612216</v>
      </c>
      <c r="J65" s="21">
        <f t="shared" si="47"/>
        <v>6.3326032351557568</v>
      </c>
      <c r="K65" s="21">
        <f t="shared" ref="K65:L65" si="48">IF(K56&gt;0,(K45/K56)*100," ")</f>
        <v>10.450862733229165</v>
      </c>
      <c r="L65" s="21">
        <f t="shared" si="48"/>
        <v>37.121277145506639</v>
      </c>
      <c r="M65" s="21">
        <f t="shared" ref="M65:N65" si="49">IF(M56&gt;0,(M45/M56)*100," ")</f>
        <v>10.837526060203681</v>
      </c>
      <c r="N65" s="21">
        <f t="shared" si="49"/>
        <v>11.814149142915188</v>
      </c>
      <c r="O65" s="21">
        <f t="shared" ref="O65:Q65" si="50">IF(O56&gt;0,(O45/O56)*100," ")</f>
        <v>13.29521210561359</v>
      </c>
      <c r="P65" s="21">
        <f t="shared" si="50"/>
        <v>5.2472183875163756</v>
      </c>
      <c r="Q65" s="21">
        <f t="shared" si="50"/>
        <v>20.191868003321677</v>
      </c>
      <c r="R65" s="21">
        <f t="shared" ref="R65:S65" si="51">IF(R56&gt;0,(R45/R56)*100," ")</f>
        <v>4.3192674173151691</v>
      </c>
      <c r="S65" s="21">
        <f t="shared" si="51"/>
        <v>28.5136465456807</v>
      </c>
    </row>
    <row r="66" spans="1:19" ht="12.75" customHeight="1" x14ac:dyDescent="0.2">
      <c r="A66" s="21" t="s">
        <v>92</v>
      </c>
      <c r="B66" s="21">
        <f>(B53/B58)*100</f>
        <v>235.97534460686052</v>
      </c>
      <c r="C66" s="21">
        <f t="shared" ref="C66:D66" si="52">(C53/C58)*100</f>
        <v>143.67232769059109</v>
      </c>
      <c r="D66" s="21">
        <f t="shared" si="52"/>
        <v>211.68061842650127</v>
      </c>
      <c r="E66" s="21">
        <f t="shared" ref="E66:F66" si="53">(E53/E58)*100</f>
        <v>46.987681345285722</v>
      </c>
      <c r="F66" s="21">
        <f t="shared" si="53"/>
        <v>69.873086714885531</v>
      </c>
      <c r="G66" s="21">
        <f t="shared" ref="G66:H66" si="54">(G53/G58)*100</f>
        <v>182.43701881443158</v>
      </c>
      <c r="H66" s="21">
        <f t="shared" si="54"/>
        <v>166.92136709353619</v>
      </c>
      <c r="I66" s="21">
        <f t="shared" ref="I66:J66" si="55">(I53/I58)*100</f>
        <v>169.7764545257609</v>
      </c>
      <c r="J66" s="21">
        <f t="shared" si="55"/>
        <v>100.15010790172639</v>
      </c>
      <c r="K66" s="21">
        <f t="shared" ref="K66:L66" si="56">(K53/K58)*100</f>
        <v>276.60405791974301</v>
      </c>
      <c r="L66" s="21">
        <f t="shared" si="56"/>
        <v>106.90537331147192</v>
      </c>
      <c r="M66" s="21">
        <f t="shared" ref="M66:N66" si="57">(M53/M58)*100</f>
        <v>388.64307303963119</v>
      </c>
      <c r="N66" s="21">
        <f t="shared" si="57"/>
        <v>332.73499971376538</v>
      </c>
      <c r="O66" s="21">
        <f t="shared" ref="O66:Q66" si="58">(O53/O58)*100</f>
        <v>307.75808328926422</v>
      </c>
      <c r="P66" s="21">
        <f t="shared" si="58"/>
        <v>161.39966076227475</v>
      </c>
      <c r="Q66" s="21">
        <f t="shared" si="58"/>
        <v>197.31767893456936</v>
      </c>
      <c r="R66" s="21">
        <f t="shared" ref="R66:S66" si="59">(R53/R58)*100</f>
        <v>139.65865051972264</v>
      </c>
      <c r="S66" s="21">
        <f t="shared" si="59"/>
        <v>160.63524646409533</v>
      </c>
    </row>
    <row r="67" spans="1:19" ht="12.75" customHeight="1" x14ac:dyDescent="0.2">
      <c r="A67" s="21" t="s">
        <v>93</v>
      </c>
      <c r="B67" s="21">
        <f>(B56/B59)*100</f>
        <v>44.941033232730845</v>
      </c>
      <c r="C67" s="21">
        <f t="shared" ref="C67:D67" si="60">(C56/C59)*100</f>
        <v>22.172712006035855</v>
      </c>
      <c r="D67" s="21">
        <f t="shared" si="60"/>
        <v>38.717338943768766</v>
      </c>
      <c r="E67" s="21">
        <f t="shared" ref="E67:F67" si="61">(E56/E59)*100</f>
        <v>60.418961593097464</v>
      </c>
      <c r="F67" s="21">
        <f t="shared" si="61"/>
        <v>12.20875211196347</v>
      </c>
      <c r="G67" s="21">
        <f t="shared" ref="G67:H67" si="62">(G56/G59)*100</f>
        <v>81.82196728587023</v>
      </c>
      <c r="H67" s="21">
        <f t="shared" si="62"/>
        <v>31.973106370115968</v>
      </c>
      <c r="I67" s="21">
        <f t="shared" ref="I67:J67" si="63">(I56/I59)*100</f>
        <v>51.07966029311514</v>
      </c>
      <c r="J67" s="21">
        <f t="shared" si="63"/>
        <v>8.038654215214553</v>
      </c>
      <c r="K67" s="21">
        <f t="shared" ref="K67:L67" si="64">(K56/K59)*100</f>
        <v>69.338640368585615</v>
      </c>
      <c r="L67" s="21">
        <f t="shared" si="64"/>
        <v>39.827826344222657</v>
      </c>
      <c r="M67" s="21">
        <f t="shared" ref="M67:N67" si="65">(M56/M59)*100</f>
        <v>77.667437802166361</v>
      </c>
      <c r="N67" s="21">
        <f t="shared" si="65"/>
        <v>75.873565498164453</v>
      </c>
      <c r="O67" s="21">
        <f t="shared" ref="O67:Q67" si="66">(O56/O59)*100</f>
        <v>46.572920753646244</v>
      </c>
      <c r="P67" s="21">
        <f t="shared" si="66"/>
        <v>37.853714526285735</v>
      </c>
      <c r="Q67" s="21">
        <f t="shared" si="66"/>
        <v>54.344440512191227</v>
      </c>
      <c r="R67" s="21">
        <f t="shared" ref="R67:S67" si="67">(R56/R59)*100</f>
        <v>43.620465136138783</v>
      </c>
      <c r="S67" s="21">
        <f t="shared" si="67"/>
        <v>21.830380543816876</v>
      </c>
    </row>
    <row r="68" spans="1:19" ht="12.75" customHeight="1" x14ac:dyDescent="0.2">
      <c r="A68" s="21" t="s">
        <v>99</v>
      </c>
      <c r="B68" s="21">
        <f>(B57/B59)*100</f>
        <v>43.52047419023399</v>
      </c>
      <c r="C68" s="21">
        <f t="shared" ref="C68:D68" si="68">(C57/C59)*100</f>
        <v>67.473042059120189</v>
      </c>
      <c r="D68" s="21">
        <f t="shared" si="68"/>
        <v>47.613884459468366</v>
      </c>
      <c r="E68" s="21">
        <f t="shared" ref="E68:F68" si="69">(E57/E59)*100</f>
        <v>30.943584284738307</v>
      </c>
      <c r="F68" s="21">
        <f t="shared" si="69"/>
        <v>47.549217229560448</v>
      </c>
      <c r="G68" s="21">
        <f t="shared" ref="G68:H68" si="70">(G57/G59)*100</f>
        <v>9.843332828706739</v>
      </c>
      <c r="H68" s="21">
        <f t="shared" si="70"/>
        <v>52.503832868513157</v>
      </c>
      <c r="I68" s="21">
        <f t="shared" ref="I68:J68" si="71">(I57/I59)*100</f>
        <v>37.055706583753143</v>
      </c>
      <c r="J68" s="21">
        <f t="shared" si="71"/>
        <v>76.032726939222385</v>
      </c>
      <c r="K68" s="21">
        <f t="shared" ref="K68:L68" si="72">(K57/K59)*100</f>
        <v>21.717189861570638</v>
      </c>
      <c r="L68" s="21">
        <f t="shared" si="72"/>
        <v>47.517603967383373</v>
      </c>
      <c r="M68" s="21">
        <f t="shared" ref="M68:N68" si="73">(M57/M59)*100</f>
        <v>17.095029222059878</v>
      </c>
      <c r="N68" s="21">
        <f t="shared" si="73"/>
        <v>13.830878630095853</v>
      </c>
      <c r="O68" s="21">
        <f t="shared" ref="O68:Q68" si="74">(O57/O59)*100</f>
        <v>47.337576999875566</v>
      </c>
      <c r="P68" s="21">
        <f t="shared" si="74"/>
        <v>46.032547304114075</v>
      </c>
      <c r="Q68" s="21">
        <f t="shared" si="74"/>
        <v>33.744284355180106</v>
      </c>
      <c r="R68" s="21">
        <f t="shared" ref="R68:S68" si="75">(R57/R59)*100</f>
        <v>35.116142987834941</v>
      </c>
      <c r="S68" s="21">
        <f t="shared" si="75"/>
        <v>68.580039742155137</v>
      </c>
    </row>
    <row r="69" spans="1:19" ht="12.75" customHeight="1" x14ac:dyDescent="0.2">
      <c r="A69" s="21" t="s">
        <v>100</v>
      </c>
      <c r="B69" s="21">
        <f>(B58/B59)*100</f>
        <v>11.538492577035155</v>
      </c>
      <c r="C69" s="21">
        <f t="shared" ref="C69:D69" si="76">(C58/C59)*100</f>
        <v>10.354245934843956</v>
      </c>
      <c r="D69" s="21">
        <f t="shared" si="76"/>
        <v>13.668776596762866</v>
      </c>
      <c r="E69" s="21">
        <f t="shared" ref="E69:F69" si="77">(E58/E59)*100</f>
        <v>8.6374541221642378</v>
      </c>
      <c r="F69" s="21">
        <f t="shared" si="77"/>
        <v>40.242030658476082</v>
      </c>
      <c r="G69" s="21">
        <f t="shared" ref="G69:H69" si="78">(G58/G59)*100</f>
        <v>8.3346998854230296</v>
      </c>
      <c r="H69" s="21">
        <f t="shared" si="78"/>
        <v>15.523060761370877</v>
      </c>
      <c r="I69" s="21">
        <f t="shared" ref="I69:J69" si="79">(I58/I59)*100</f>
        <v>11.864633123131718</v>
      </c>
      <c r="J69" s="21">
        <f t="shared" si="79"/>
        <v>15.928618845563067</v>
      </c>
      <c r="K69" s="21">
        <f t="shared" ref="K69:L69" si="80">(K58/K59)*100</f>
        <v>8.9441697698437608</v>
      </c>
      <c r="L69" s="21">
        <f t="shared" si="80"/>
        <v>12.654569688393982</v>
      </c>
      <c r="M69" s="21">
        <f t="shared" ref="M69:N69" si="81">(M58/M59)*100</f>
        <v>5.2375329757737745</v>
      </c>
      <c r="N69" s="21">
        <f t="shared" si="81"/>
        <v>10.295555871739701</v>
      </c>
      <c r="O69" s="21">
        <f t="shared" ref="O69:Q69" si="82">(O58/O59)*100</f>
        <v>6.0895022464781938</v>
      </c>
      <c r="P69" s="21">
        <f t="shared" si="82"/>
        <v>16.113738169600193</v>
      </c>
      <c r="Q69" s="21">
        <f t="shared" si="82"/>
        <v>11.911275132628669</v>
      </c>
      <c r="R69" s="21">
        <f t="shared" ref="R69:S69" si="83">(R58/R59)*100</f>
        <v>21.263391876026265</v>
      </c>
      <c r="S69" s="21">
        <f t="shared" si="83"/>
        <v>9.5895797140280088</v>
      </c>
    </row>
    <row r="70" spans="1:19" ht="12.75" customHeight="1" x14ac:dyDescent="0.2">
      <c r="A70" s="21" t="s">
        <v>94</v>
      </c>
      <c r="B70" s="22">
        <f>(B52/(B56+B57))*100</f>
        <v>82.264031553245331</v>
      </c>
      <c r="C70" s="22">
        <f t="shared" ref="C70:D70" si="84">(C52/(C56+C57))*100</f>
        <v>94.955767552283476</v>
      </c>
      <c r="D70" s="22">
        <f t="shared" si="84"/>
        <v>82.317667197533027</v>
      </c>
      <c r="E70" s="22">
        <f t="shared" ref="E70:F70" si="85">(E52/(E56+E57))*100</f>
        <v>105.01180725526082</v>
      </c>
      <c r="F70" s="22">
        <f t="shared" si="85"/>
        <v>120.28797466553777</v>
      </c>
      <c r="G70" s="22">
        <f t="shared" ref="G70:H70" si="86">(G52/(G56+G57))*100</f>
        <v>92.504384860918591</v>
      </c>
      <c r="H70" s="22">
        <f t="shared" si="86"/>
        <v>87.702863562652141</v>
      </c>
      <c r="I70" s="22">
        <f t="shared" ref="I70:J70" si="87">(I52/(I56+I57))*100</f>
        <v>90.606812419154778</v>
      </c>
      <c r="J70" s="22">
        <f t="shared" si="87"/>
        <v>99.971559744594998</v>
      </c>
      <c r="K70" s="22">
        <f t="shared" ref="K70:L70" si="88">(K52/(K56+K57))*100</f>
        <v>82.652657473059193</v>
      </c>
      <c r="L70" s="22">
        <f t="shared" si="88"/>
        <v>98.999552380901108</v>
      </c>
      <c r="M70" s="22">
        <f t="shared" ref="M70:N70" si="89">(M52/(M56+M57))*100</f>
        <v>84.046662558001074</v>
      </c>
      <c r="N70" s="22">
        <f t="shared" si="89"/>
        <v>73.288545331863659</v>
      </c>
      <c r="O70" s="22">
        <f t="shared" ref="O70:Q70" si="90">(O52/(O56+O57))*100</f>
        <v>86.528201370687199</v>
      </c>
      <c r="P70" s="22">
        <f t="shared" si="90"/>
        <v>88.205720035231963</v>
      </c>
      <c r="Q70" s="22">
        <f t="shared" si="90"/>
        <v>86.840794315007372</v>
      </c>
      <c r="R70" s="22">
        <f t="shared" ref="R70:S70" si="91">(R52/(R56+R57))*100</f>
        <v>89.289893896020217</v>
      </c>
      <c r="S70" s="22">
        <f t="shared" si="91"/>
        <v>93.568589465595039</v>
      </c>
    </row>
    <row r="72" spans="1:19" s="11" customFormat="1" ht="12.75" customHeight="1" x14ac:dyDescent="0.2">
      <c r="A72" s="11" t="s">
        <v>40</v>
      </c>
      <c r="B72" s="23">
        <v>181.28571428571399</v>
      </c>
      <c r="C72" s="23">
        <v>203.15384615384599</v>
      </c>
      <c r="D72" s="11">
        <v>101</v>
      </c>
      <c r="E72" s="23">
        <v>144.48571428571401</v>
      </c>
      <c r="F72" s="23">
        <v>111</v>
      </c>
      <c r="G72" s="23">
        <v>107.07692307692299</v>
      </c>
      <c r="H72" s="23">
        <v>105.972972972973</v>
      </c>
      <c r="I72" s="23">
        <v>125.375</v>
      </c>
      <c r="J72" s="23">
        <v>157</v>
      </c>
      <c r="K72" s="11">
        <v>111</v>
      </c>
      <c r="L72" s="11">
        <v>55</v>
      </c>
      <c r="M72" s="26">
        <v>88.806451612903203</v>
      </c>
      <c r="N72" s="26">
        <v>98.974999999999994</v>
      </c>
      <c r="O72" s="26">
        <v>87.5</v>
      </c>
      <c r="P72" s="26">
        <v>128</v>
      </c>
      <c r="Q72" s="26">
        <v>79.860759493670898</v>
      </c>
      <c r="R72" s="26">
        <v>63.258620689655203</v>
      </c>
      <c r="S72" s="26">
        <v>41.7916666666667</v>
      </c>
    </row>
    <row r="74" spans="1:19" s="11" customFormat="1" ht="12.75" customHeight="1" x14ac:dyDescent="0.2">
      <c r="A74" s="11" t="s">
        <v>8</v>
      </c>
      <c r="B74" s="11">
        <v>4</v>
      </c>
      <c r="C74" s="11">
        <v>11</v>
      </c>
      <c r="D74" s="11">
        <v>5</v>
      </c>
      <c r="E74" s="11">
        <v>4</v>
      </c>
      <c r="F74" s="11">
        <v>6</v>
      </c>
      <c r="G74" s="11">
        <v>5</v>
      </c>
      <c r="H74" s="11">
        <v>5</v>
      </c>
      <c r="I74" s="11">
        <v>5</v>
      </c>
      <c r="J74" s="11">
        <v>5</v>
      </c>
      <c r="K74" s="11">
        <v>4</v>
      </c>
      <c r="L74" s="11">
        <v>4</v>
      </c>
      <c r="M74" s="11">
        <v>4</v>
      </c>
      <c r="N74" s="11">
        <v>5</v>
      </c>
      <c r="O74" s="11">
        <v>7</v>
      </c>
      <c r="P74" s="11">
        <v>6</v>
      </c>
      <c r="Q74" s="11">
        <v>6</v>
      </c>
      <c r="R74" s="11">
        <v>5</v>
      </c>
      <c r="S74" s="11">
        <v>9</v>
      </c>
    </row>
    <row r="75" spans="1:19" s="11" customFormat="1" ht="12.75" customHeight="1" x14ac:dyDescent="0.2">
      <c r="A75" s="11" t="s">
        <v>49</v>
      </c>
      <c r="B75" s="11">
        <v>7</v>
      </c>
      <c r="C75" s="11">
        <v>26</v>
      </c>
      <c r="D75" s="11">
        <v>38</v>
      </c>
      <c r="E75" s="11">
        <v>35</v>
      </c>
      <c r="F75" s="11">
        <v>43</v>
      </c>
      <c r="G75" s="11">
        <v>52</v>
      </c>
      <c r="H75" s="11">
        <v>37</v>
      </c>
      <c r="I75" s="11">
        <v>48</v>
      </c>
      <c r="J75" s="11">
        <v>41</v>
      </c>
      <c r="K75" s="11">
        <v>44</v>
      </c>
      <c r="L75" s="11">
        <v>27</v>
      </c>
      <c r="M75" s="11">
        <v>31</v>
      </c>
      <c r="N75" s="11">
        <v>40</v>
      </c>
      <c r="O75" s="11">
        <v>68</v>
      </c>
      <c r="P75" s="11">
        <v>56</v>
      </c>
      <c r="Q75" s="11">
        <v>79</v>
      </c>
      <c r="R75" s="11">
        <v>58</v>
      </c>
      <c r="S75" s="11">
        <v>72</v>
      </c>
    </row>
    <row r="76" spans="1:19" ht="12.75" customHeight="1" x14ac:dyDescent="0.2">
      <c r="A76" s="24"/>
      <c r="B76" s="24"/>
      <c r="C76" s="24"/>
      <c r="D76" s="24"/>
      <c r="E76" s="24"/>
      <c r="F76" s="24"/>
      <c r="G76" s="24"/>
      <c r="H76" s="24"/>
      <c r="I76" s="24"/>
      <c r="J76" s="24"/>
      <c r="K76" s="24"/>
      <c r="L76" s="24"/>
      <c r="M76" s="24"/>
      <c r="N76" s="24"/>
      <c r="O76" s="24"/>
      <c r="P76" s="24"/>
      <c r="Q76" s="24"/>
      <c r="R76" s="24"/>
      <c r="S76" s="24"/>
    </row>
  </sheetData>
  <phoneticPr fontId="4" type="noConversion"/>
  <pageMargins left="0.78740157480314965" right="0.78740157480314965" top="0.98425196850393704" bottom="0.98425196850393704" header="0.51181102362204722" footer="0.51181102362204722"/>
  <pageSetup paperSize="9" scale="48" fitToWidth="2" orientation="landscape" horizontalDpi="4294967292" verticalDpi="300" r:id="rId1"/>
  <headerFooter alignWithMargins="0">
    <oddHeader>&amp;A</oddHeader>
    <oddFooter>Side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C76"/>
  <sheetViews>
    <sheetView zoomScaleNormal="100"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 x14ac:dyDescent="0.2"/>
  <cols>
    <col min="1" max="1" width="62.85546875" style="2" customWidth="1"/>
    <col min="2" max="19" width="12.7109375" style="2" customWidth="1"/>
    <col min="20" max="16384" width="9.140625" style="2"/>
  </cols>
  <sheetData>
    <row r="1" spans="1:133" ht="20.25" x14ac:dyDescent="0.3">
      <c r="A1" s="1" t="s">
        <v>14</v>
      </c>
      <c r="B1" s="11"/>
    </row>
    <row r="3" spans="1:133" ht="33" x14ac:dyDescent="0.2">
      <c r="A3" s="3" t="s">
        <v>137</v>
      </c>
    </row>
    <row r="4" spans="1:133" ht="15" x14ac:dyDescent="0.2">
      <c r="A4" s="110" t="s">
        <v>147</v>
      </c>
    </row>
    <row r="6" spans="1:133" ht="12" customHeight="1" x14ac:dyDescent="0.2">
      <c r="A6" s="2" t="s">
        <v>50</v>
      </c>
    </row>
    <row r="7" spans="1:133" ht="12" customHeight="1" x14ac:dyDescent="0.2">
      <c r="A7" s="2" t="s">
        <v>104</v>
      </c>
    </row>
    <row r="8" spans="1:133" ht="12" customHeight="1" x14ac:dyDescent="0.2">
      <c r="A8" s="2" t="s">
        <v>152</v>
      </c>
    </row>
    <row r="9" spans="1:133" ht="12" customHeight="1" x14ac:dyDescent="0.2">
      <c r="A9" s="4" t="s">
        <v>153</v>
      </c>
    </row>
    <row r="10" spans="1:133" ht="37.5" customHeight="1" x14ac:dyDescent="0.2">
      <c r="A10" s="5" t="s">
        <v>75</v>
      </c>
    </row>
    <row r="12" spans="1:133" ht="13.5" customHeight="1" x14ac:dyDescent="0.2">
      <c r="A12" s="6" t="s">
        <v>15</v>
      </c>
      <c r="B12" s="7">
        <v>2007</v>
      </c>
      <c r="C12" s="7">
        <v>2008</v>
      </c>
      <c r="D12" s="7">
        <v>2009</v>
      </c>
      <c r="E12" s="7">
        <v>2010</v>
      </c>
      <c r="F12" s="7">
        <v>2011</v>
      </c>
      <c r="G12" s="7">
        <v>2012</v>
      </c>
      <c r="H12" s="7">
        <v>2013</v>
      </c>
      <c r="I12" s="7">
        <v>2014</v>
      </c>
      <c r="J12" s="7">
        <v>2015</v>
      </c>
      <c r="K12" s="7">
        <v>2016</v>
      </c>
      <c r="L12" s="7">
        <v>2017</v>
      </c>
      <c r="M12" s="7">
        <v>2018</v>
      </c>
      <c r="N12" s="7">
        <v>2019</v>
      </c>
      <c r="O12" s="7">
        <v>2020</v>
      </c>
      <c r="P12" s="7">
        <v>2021</v>
      </c>
      <c r="Q12" s="7">
        <v>2022</v>
      </c>
      <c r="R12" s="7">
        <v>2023</v>
      </c>
      <c r="S12" s="7">
        <v>2024</v>
      </c>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row>
    <row r="13" spans="1:133" ht="15" customHeight="1" x14ac:dyDescent="0.2">
      <c r="A13" s="9" t="s">
        <v>106</v>
      </c>
      <c r="B13" s="10"/>
      <c r="C13" s="10"/>
      <c r="D13" s="10"/>
      <c r="E13" s="10"/>
      <c r="F13" s="10"/>
      <c r="G13" s="10"/>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row>
    <row r="14" spans="1:133" s="11" customFormat="1" ht="12.75" customHeight="1" x14ac:dyDescent="0.2">
      <c r="A14" s="11" t="s">
        <v>12</v>
      </c>
      <c r="B14" s="23">
        <v>5984553.71875</v>
      </c>
      <c r="C14" s="23">
        <v>6652954.5</v>
      </c>
      <c r="D14" s="23">
        <v>6863330.4666666696</v>
      </c>
      <c r="E14" s="23">
        <v>5177512</v>
      </c>
      <c r="F14" s="23">
        <v>6475055.1075268798</v>
      </c>
      <c r="G14" s="23">
        <v>6105285.8556701001</v>
      </c>
      <c r="H14" s="27">
        <v>4369238.9529999997</v>
      </c>
      <c r="I14" s="27">
        <v>5775882.4242424201</v>
      </c>
      <c r="J14" s="27">
        <v>5618732.6938775498</v>
      </c>
      <c r="K14" s="27">
        <v>5633309.1454545502</v>
      </c>
      <c r="L14" s="27">
        <v>7019570.1489361702</v>
      </c>
      <c r="M14" s="27">
        <v>8188099.7428571396</v>
      </c>
      <c r="N14" s="27">
        <v>9516544.8461538497</v>
      </c>
      <c r="O14" s="27">
        <v>9089333.1400000006</v>
      </c>
      <c r="P14" s="27">
        <v>10676565.8181818</v>
      </c>
      <c r="Q14" s="27">
        <v>9828261.6909090895</v>
      </c>
      <c r="R14" s="27">
        <v>14171963.1568627</v>
      </c>
      <c r="S14" s="27">
        <v>13260455.7142857</v>
      </c>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row>
    <row r="15" spans="1:133" x14ac:dyDescent="0.2">
      <c r="A15" s="11"/>
      <c r="B15" s="28"/>
      <c r="C15" s="28"/>
      <c r="D15" s="28"/>
      <c r="E15" s="28"/>
      <c r="F15" s="28"/>
      <c r="G15" s="28"/>
      <c r="H15" s="28"/>
      <c r="I15" s="28"/>
      <c r="J15" s="28"/>
      <c r="K15" s="28"/>
      <c r="L15" s="28"/>
      <c r="M15" s="28"/>
      <c r="N15" s="28"/>
      <c r="O15" s="28"/>
      <c r="P15" s="28"/>
      <c r="Q15" s="28"/>
      <c r="R15" s="28"/>
      <c r="S15" s="28" t="s">
        <v>76</v>
      </c>
    </row>
    <row r="16" spans="1:133" ht="12.75" customHeight="1" x14ac:dyDescent="0.2">
      <c r="A16" s="11" t="s">
        <v>13</v>
      </c>
      <c r="B16" s="8"/>
      <c r="C16" s="8"/>
      <c r="D16" s="8"/>
      <c r="E16" s="8"/>
      <c r="F16" s="8"/>
      <c r="G16" s="8"/>
      <c r="H16" s="30"/>
      <c r="I16" s="30"/>
      <c r="J16" s="30"/>
      <c r="K16" s="30"/>
      <c r="L16" s="30"/>
      <c r="M16" s="30"/>
      <c r="N16" s="30"/>
      <c r="O16" s="30"/>
      <c r="P16" s="30"/>
      <c r="Q16" s="30"/>
      <c r="R16" s="30"/>
      <c r="S16" s="30" t="s">
        <v>76</v>
      </c>
    </row>
    <row r="17" spans="1:19" ht="12.75" customHeight="1" x14ac:dyDescent="0.2">
      <c r="A17" s="2" t="s">
        <v>1</v>
      </c>
      <c r="B17" s="13">
        <v>145136.03125</v>
      </c>
      <c r="C17" s="13">
        <v>162110.63157894701</v>
      </c>
      <c r="D17" s="13">
        <v>124469.016666667</v>
      </c>
      <c r="E17" s="13">
        <v>150280.11594202899</v>
      </c>
      <c r="F17" s="13">
        <v>175684.51612903201</v>
      </c>
      <c r="G17" s="13">
        <v>149937.69072164901</v>
      </c>
      <c r="H17" s="31">
        <v>111985.7907</v>
      </c>
      <c r="I17" s="31">
        <v>176707.28787878799</v>
      </c>
      <c r="J17" s="31">
        <v>175293.06122449</v>
      </c>
      <c r="K17" s="31">
        <v>141888.363636364</v>
      </c>
      <c r="L17" s="31">
        <v>154365.85106382999</v>
      </c>
      <c r="M17" s="31">
        <v>179067.45714285699</v>
      </c>
      <c r="N17" s="31">
        <v>178008.69230769199</v>
      </c>
      <c r="O17" s="31">
        <v>177678.16</v>
      </c>
      <c r="P17" s="31">
        <v>209965.945454545</v>
      </c>
      <c r="Q17" s="31">
        <v>192791.65454545501</v>
      </c>
      <c r="R17" s="31">
        <v>250712.274509804</v>
      </c>
      <c r="S17" s="31">
        <v>234792.469387755</v>
      </c>
    </row>
    <row r="18" spans="1:19" ht="12.75" customHeight="1" x14ac:dyDescent="0.2">
      <c r="A18" s="2" t="s">
        <v>127</v>
      </c>
      <c r="B18" s="13"/>
      <c r="C18" s="13"/>
      <c r="D18" s="13"/>
      <c r="E18" s="13"/>
      <c r="F18" s="13"/>
      <c r="G18" s="13"/>
      <c r="H18" s="31"/>
      <c r="I18" s="31"/>
      <c r="J18" s="31"/>
      <c r="K18" s="31"/>
      <c r="L18" s="31"/>
      <c r="M18" s="31"/>
      <c r="N18" s="31">
        <v>48227.461538461503</v>
      </c>
      <c r="O18" s="31">
        <v>62262</v>
      </c>
      <c r="P18" s="31">
        <v>74517.254545454503</v>
      </c>
      <c r="Q18" s="31">
        <v>59603.527272727297</v>
      </c>
      <c r="R18" s="31">
        <v>81183.529411764699</v>
      </c>
      <c r="S18" s="31">
        <v>74722.204081632604</v>
      </c>
    </row>
    <row r="19" spans="1:19" ht="12.75" customHeight="1" x14ac:dyDescent="0.2">
      <c r="A19" s="2" t="s">
        <v>9</v>
      </c>
      <c r="B19" s="13">
        <v>2939.09375</v>
      </c>
      <c r="C19" s="13">
        <v>5460</v>
      </c>
      <c r="D19" s="14"/>
      <c r="E19" s="14"/>
      <c r="F19" s="14"/>
      <c r="G19" s="14"/>
      <c r="H19" s="31"/>
      <c r="I19" s="31"/>
      <c r="J19" s="31"/>
      <c r="K19" s="31"/>
      <c r="L19" s="31"/>
      <c r="M19" s="31"/>
      <c r="N19" s="31"/>
      <c r="O19" s="31"/>
      <c r="P19" s="31"/>
      <c r="Q19" s="31"/>
      <c r="R19" s="31"/>
      <c r="S19" s="31"/>
    </row>
    <row r="20" spans="1:19" ht="12.75" customHeight="1" x14ac:dyDescent="0.2">
      <c r="A20" s="2" t="s">
        <v>10</v>
      </c>
      <c r="B20" s="13">
        <v>11768.84375</v>
      </c>
      <c r="C20" s="13">
        <v>12061.947368421101</v>
      </c>
      <c r="D20" s="13">
        <v>8890.6833333333307</v>
      </c>
      <c r="E20" s="13">
        <v>10140</v>
      </c>
      <c r="F20" s="13">
        <v>11799.5483870968</v>
      </c>
      <c r="G20" s="13">
        <v>10794.061855670099</v>
      </c>
      <c r="H20" s="31"/>
      <c r="I20" s="31"/>
      <c r="J20" s="31"/>
      <c r="K20" s="31"/>
      <c r="L20" s="31"/>
      <c r="M20" s="31"/>
      <c r="N20" s="31"/>
      <c r="O20" s="31"/>
      <c r="P20" s="31">
        <v>16064.163636363601</v>
      </c>
      <c r="Q20" s="31">
        <v>12602.2909090909</v>
      </c>
      <c r="R20" s="31">
        <v>22025.431372548999</v>
      </c>
      <c r="S20" s="31">
        <v>16124.775510204099</v>
      </c>
    </row>
    <row r="21" spans="1:19" ht="12.75" customHeight="1" x14ac:dyDescent="0.2">
      <c r="A21" s="4" t="s">
        <v>114</v>
      </c>
      <c r="B21" s="13"/>
      <c r="C21" s="13"/>
      <c r="D21" s="13"/>
      <c r="E21" s="13"/>
      <c r="F21" s="13"/>
      <c r="G21" s="13"/>
      <c r="H21" s="31"/>
      <c r="I21" s="31">
        <v>64249.924242424197</v>
      </c>
      <c r="J21" s="31">
        <v>66063.775510204097</v>
      </c>
      <c r="K21" s="31">
        <v>73334.963636363595</v>
      </c>
      <c r="L21" s="31">
        <v>92163.276595744697</v>
      </c>
      <c r="M21" s="31">
        <v>105068.914285714</v>
      </c>
      <c r="N21" s="31">
        <v>103900</v>
      </c>
      <c r="O21" s="31">
        <v>108928.24</v>
      </c>
      <c r="P21" s="31">
        <v>134657.363636364</v>
      </c>
      <c r="Q21" s="31">
        <v>123937.381818182</v>
      </c>
      <c r="R21" s="31">
        <v>173331.392156863</v>
      </c>
      <c r="S21" s="31">
        <v>162095.14285714299</v>
      </c>
    </row>
    <row r="22" spans="1:19" ht="12.75" customHeight="1" x14ac:dyDescent="0.2">
      <c r="A22" s="4" t="s">
        <v>148</v>
      </c>
      <c r="B22" s="13"/>
      <c r="C22" s="13"/>
      <c r="D22" s="13"/>
      <c r="E22" s="13"/>
      <c r="F22" s="13"/>
      <c r="G22" s="13"/>
      <c r="H22" s="31"/>
      <c r="I22" s="31"/>
      <c r="J22" s="31"/>
      <c r="K22" s="31"/>
      <c r="L22" s="31"/>
      <c r="M22" s="31"/>
      <c r="N22" s="31"/>
      <c r="O22" s="31"/>
      <c r="P22" s="31">
        <v>20183.690909090899</v>
      </c>
      <c r="Q22" s="31">
        <v>38531.945454545501</v>
      </c>
      <c r="R22" s="31">
        <v>54088.980392156896</v>
      </c>
      <c r="S22" s="31">
        <v>50331.8775510204</v>
      </c>
    </row>
    <row r="23" spans="1:19" ht="12.75" customHeight="1" x14ac:dyDescent="0.2">
      <c r="A23" s="2" t="s">
        <v>16</v>
      </c>
      <c r="B23" s="15">
        <v>2271384.90625</v>
      </c>
      <c r="C23" s="15">
        <v>2403415.2368421098</v>
      </c>
      <c r="D23" s="15">
        <v>1957061.11666667</v>
      </c>
      <c r="E23" s="15">
        <v>1937868.84057971</v>
      </c>
      <c r="F23" s="15">
        <v>2590896.3655913998</v>
      </c>
      <c r="G23" s="15">
        <v>2355270.7835051501</v>
      </c>
      <c r="H23" s="31">
        <v>1957782.5</v>
      </c>
      <c r="I23" s="31">
        <v>1941698.3787878801</v>
      </c>
      <c r="J23" s="31">
        <v>1945956.83673469</v>
      </c>
      <c r="K23" s="31">
        <v>2163715.05454545</v>
      </c>
      <c r="L23" s="31">
        <v>2418912.2978723398</v>
      </c>
      <c r="M23" s="31">
        <v>3029181.42857143</v>
      </c>
      <c r="N23" s="31">
        <v>2782259.6923076902</v>
      </c>
      <c r="O23" s="31">
        <v>3216165.98</v>
      </c>
      <c r="P23" s="31">
        <v>3647488.5636363602</v>
      </c>
      <c r="Q23" s="31">
        <v>3396899.5272727301</v>
      </c>
      <c r="R23" s="31">
        <v>4227552.8039215701</v>
      </c>
      <c r="S23" s="31">
        <v>4567293.0204081601</v>
      </c>
    </row>
    <row r="24" spans="1:19" ht="12.75" customHeight="1" x14ac:dyDescent="0.2">
      <c r="A24" s="2" t="s">
        <v>77</v>
      </c>
      <c r="B24" s="13">
        <v>72942.40625</v>
      </c>
      <c r="C24" s="13">
        <v>60125.921052631602</v>
      </c>
      <c r="D24" s="13">
        <v>57791.55</v>
      </c>
      <c r="E24" s="13">
        <v>55766.695652173898</v>
      </c>
      <c r="F24" s="13">
        <v>61626.247311828003</v>
      </c>
      <c r="G24" s="13">
        <v>52173.505154639199</v>
      </c>
      <c r="H24" s="31">
        <v>50366.372089999997</v>
      </c>
      <c r="I24" s="31">
        <v>24588.1363636364</v>
      </c>
      <c r="J24" s="31">
        <v>49523.224489795903</v>
      </c>
      <c r="K24" s="31">
        <v>30269.163636363599</v>
      </c>
      <c r="L24" s="31">
        <v>50930.6808510638</v>
      </c>
      <c r="M24" s="31">
        <v>65217.914285714302</v>
      </c>
      <c r="N24" s="31">
        <v>49817.948717948697</v>
      </c>
      <c r="O24" s="31">
        <v>52486.1</v>
      </c>
      <c r="P24" s="31">
        <v>74624.181818181794</v>
      </c>
      <c r="Q24" s="31">
        <v>47040.654545454498</v>
      </c>
      <c r="R24" s="31">
        <v>72725.470588235301</v>
      </c>
      <c r="S24" s="31">
        <v>85489.571428571406</v>
      </c>
    </row>
    <row r="25" spans="1:19" ht="12.75" customHeight="1" x14ac:dyDescent="0.2">
      <c r="A25" s="2" t="s">
        <v>3</v>
      </c>
      <c r="B25" s="13">
        <v>23009.84375</v>
      </c>
      <c r="C25" s="13">
        <v>23820.447368421101</v>
      </c>
      <c r="D25" s="13">
        <v>31083.95</v>
      </c>
      <c r="E25" s="13">
        <v>11570.7391304348</v>
      </c>
      <c r="F25" s="13">
        <v>18994.7956989247</v>
      </c>
      <c r="G25" s="13">
        <v>19700.608247422701</v>
      </c>
      <c r="H25" s="31">
        <v>54235.45349</v>
      </c>
      <c r="I25" s="31">
        <v>21978.772727272699</v>
      </c>
      <c r="J25" s="31">
        <v>15301.244897959201</v>
      </c>
      <c r="K25" s="31">
        <v>12933.1454545455</v>
      </c>
      <c r="L25" s="31">
        <v>17749.382978723399</v>
      </c>
      <c r="M25" s="31">
        <v>30683.742857142901</v>
      </c>
      <c r="N25" s="31">
        <v>30898.564102564102</v>
      </c>
      <c r="O25" s="31">
        <v>13896.44</v>
      </c>
      <c r="P25" s="31">
        <v>40206.163636363599</v>
      </c>
      <c r="Q25" s="31">
        <v>20731.490909090899</v>
      </c>
      <c r="R25" s="31">
        <v>64420.549019607803</v>
      </c>
      <c r="S25" s="31">
        <v>48357.306122449001</v>
      </c>
    </row>
    <row r="26" spans="1:19" ht="12.75" customHeight="1" x14ac:dyDescent="0.2">
      <c r="A26" s="2" t="s">
        <v>43</v>
      </c>
      <c r="B26" s="13">
        <v>14660.59375</v>
      </c>
      <c r="C26" s="13">
        <v>15050.131578947399</v>
      </c>
      <c r="D26" s="13">
        <v>11109.416666666701</v>
      </c>
      <c r="E26" s="13">
        <v>12672.1014492754</v>
      </c>
      <c r="F26" s="13">
        <v>14850.053763440899</v>
      </c>
      <c r="G26" s="13">
        <v>13606.577319587601</v>
      </c>
      <c r="H26" s="31">
        <v>10190.918600000001</v>
      </c>
      <c r="I26" s="31">
        <v>13368.272727272701</v>
      </c>
      <c r="J26" s="31">
        <v>13735.5306122449</v>
      </c>
      <c r="K26" s="31">
        <v>13505.763636363599</v>
      </c>
      <c r="L26" s="31">
        <v>17003.106382978702</v>
      </c>
      <c r="M26" s="31">
        <v>19338.428571428602</v>
      </c>
      <c r="N26" s="31">
        <v>19113.435897435898</v>
      </c>
      <c r="O26" s="31">
        <v>23053.82</v>
      </c>
      <c r="P26" s="31">
        <v>34786.727272727301</v>
      </c>
      <c r="Q26" s="31">
        <v>32052.418181818201</v>
      </c>
      <c r="R26" s="31">
        <v>49433.607843137303</v>
      </c>
      <c r="S26" s="31">
        <v>48043.8775510204</v>
      </c>
    </row>
    <row r="27" spans="1:19" ht="12.75" customHeight="1" x14ac:dyDescent="0.2">
      <c r="A27" s="2" t="s">
        <v>44</v>
      </c>
      <c r="B27" s="13">
        <v>695084.125</v>
      </c>
      <c r="C27" s="13">
        <v>627931.89473684202</v>
      </c>
      <c r="D27" s="13">
        <v>442392.15</v>
      </c>
      <c r="E27" s="13">
        <v>471229.15942028997</v>
      </c>
      <c r="F27" s="13">
        <v>336927.32258064498</v>
      </c>
      <c r="G27" s="13">
        <v>451173.21649484499</v>
      </c>
      <c r="H27" s="31">
        <v>447258.68599999999</v>
      </c>
      <c r="I27" s="31">
        <v>533561.363636364</v>
      </c>
      <c r="J27" s="31">
        <v>339734.97959183698</v>
      </c>
      <c r="K27" s="31">
        <v>422241.909090909</v>
      </c>
      <c r="L27" s="31">
        <v>528203.31914893596</v>
      </c>
      <c r="M27" s="31">
        <v>600237.42857142899</v>
      </c>
      <c r="N27" s="31">
        <v>680925.53846153896</v>
      </c>
      <c r="O27" s="31">
        <v>478544.56</v>
      </c>
      <c r="P27" s="31">
        <v>703591.61818181805</v>
      </c>
      <c r="Q27" s="31">
        <v>528340.74545454502</v>
      </c>
      <c r="R27" s="31">
        <v>752409.21568627399</v>
      </c>
      <c r="S27" s="31">
        <v>1330046.0204081601</v>
      </c>
    </row>
    <row r="28" spans="1:19" s="11" customFormat="1" ht="12.75" customHeight="1" x14ac:dyDescent="0.2">
      <c r="A28" s="2" t="s">
        <v>45</v>
      </c>
      <c r="B28" s="13">
        <v>77250.65625</v>
      </c>
      <c r="C28" s="13">
        <v>186233.684210526</v>
      </c>
      <c r="D28" s="13">
        <v>48695.05</v>
      </c>
      <c r="E28" s="13">
        <v>148050.28985507201</v>
      </c>
      <c r="F28" s="13">
        <v>92131.774193548394</v>
      </c>
      <c r="G28" s="13">
        <v>63582.360824742304</v>
      </c>
      <c r="H28" s="31">
        <v>225945.75580000001</v>
      </c>
      <c r="I28" s="31">
        <v>678154.636363636</v>
      </c>
      <c r="J28" s="31">
        <v>183982.61224489799</v>
      </c>
      <c r="K28" s="31">
        <v>410283.545454545</v>
      </c>
      <c r="L28" s="31">
        <v>982607.63829787204</v>
      </c>
      <c r="M28" s="31">
        <v>1060772.05714286</v>
      </c>
      <c r="N28" s="31">
        <v>1277620.58974359</v>
      </c>
      <c r="O28" s="31">
        <v>684798.36</v>
      </c>
      <c r="P28" s="31">
        <v>1577932.6</v>
      </c>
      <c r="Q28" s="31">
        <v>1358384.7090909099</v>
      </c>
      <c r="R28" s="31">
        <v>1582347.1960784299</v>
      </c>
      <c r="S28" s="31">
        <v>2013889.0408163299</v>
      </c>
    </row>
    <row r="29" spans="1:19" ht="12.75" customHeight="1" x14ac:dyDescent="0.2">
      <c r="A29" s="2" t="s">
        <v>0</v>
      </c>
      <c r="B29" s="13">
        <v>459094.34375</v>
      </c>
      <c r="C29" s="13">
        <v>518546.34210526297</v>
      </c>
      <c r="D29" s="13">
        <v>319528.51666666701</v>
      </c>
      <c r="E29" s="13">
        <v>389341.11594202899</v>
      </c>
      <c r="F29" s="13">
        <v>390638.72043010802</v>
      </c>
      <c r="G29" s="13">
        <v>376855.47422680398</v>
      </c>
      <c r="H29" s="31">
        <v>484567.10470000003</v>
      </c>
      <c r="I29" s="31">
        <v>322740.39393939398</v>
      </c>
      <c r="J29" s="31">
        <v>304139.95918367303</v>
      </c>
      <c r="K29" s="31">
        <v>170885.56363636401</v>
      </c>
      <c r="L29" s="31">
        <v>473184.87234042602</v>
      </c>
      <c r="M29" s="31">
        <v>415199.74285714299</v>
      </c>
      <c r="N29" s="31">
        <v>375195.61538461503</v>
      </c>
      <c r="O29" s="31">
        <v>386902.56</v>
      </c>
      <c r="P29" s="31">
        <v>681707.05454545503</v>
      </c>
      <c r="Q29" s="31">
        <v>651929.87272727303</v>
      </c>
      <c r="R29" s="31">
        <v>1038901.19607843</v>
      </c>
      <c r="S29" s="31">
        <v>777190.57142857101</v>
      </c>
    </row>
    <row r="30" spans="1:19" ht="12.75" customHeight="1" x14ac:dyDescent="0.2">
      <c r="A30" s="2" t="s">
        <v>2</v>
      </c>
      <c r="B30" s="13">
        <v>10574</v>
      </c>
      <c r="C30" s="13">
        <v>5336.6052631578996</v>
      </c>
      <c r="D30" s="13">
        <v>10705.25</v>
      </c>
      <c r="E30" s="13">
        <v>5010.95652173913</v>
      </c>
      <c r="F30" s="13">
        <v>4242.3440860215096</v>
      </c>
      <c r="G30" s="13">
        <v>8975.6597938144296</v>
      </c>
      <c r="H30" s="31">
        <v>8983.0930229999994</v>
      </c>
      <c r="I30" s="31">
        <v>3930.3939393939399</v>
      </c>
      <c r="J30" s="31">
        <v>1259.4081632653099</v>
      </c>
      <c r="K30" s="31">
        <v>2152.0909090909099</v>
      </c>
      <c r="L30" s="31">
        <v>26121.3191489362</v>
      </c>
      <c r="M30" s="31">
        <v>2897.4857142857099</v>
      </c>
      <c r="N30" s="31">
        <v>5472.0512820512804</v>
      </c>
      <c r="O30" s="31">
        <v>26760.04</v>
      </c>
      <c r="P30" s="31">
        <v>7091.5090909090904</v>
      </c>
      <c r="Q30" s="31">
        <v>23713.381818181799</v>
      </c>
      <c r="R30" s="31">
        <v>1310.0980392156901</v>
      </c>
      <c r="S30" s="31">
        <v>14174.326530612199</v>
      </c>
    </row>
    <row r="31" spans="1:19" ht="12.75" customHeight="1" x14ac:dyDescent="0.2">
      <c r="A31" s="2" t="s">
        <v>5</v>
      </c>
      <c r="B31" s="13">
        <v>573506.125</v>
      </c>
      <c r="C31" s="13">
        <v>628779.76315789495</v>
      </c>
      <c r="D31" s="13">
        <v>499900.83333333302</v>
      </c>
      <c r="E31" s="13">
        <v>572619.188405797</v>
      </c>
      <c r="F31" s="13">
        <v>560120.05376344104</v>
      </c>
      <c r="G31" s="13">
        <v>567424.50515463902</v>
      </c>
      <c r="H31" s="31">
        <v>1033347.7439999999</v>
      </c>
      <c r="I31" s="31">
        <v>445399.863636364</v>
      </c>
      <c r="J31" s="31">
        <v>550702.46938775503</v>
      </c>
      <c r="K31" s="31">
        <v>316882.32727272698</v>
      </c>
      <c r="L31" s="31">
        <v>944347.57446808496</v>
      </c>
      <c r="M31" s="31">
        <v>775090.057142857</v>
      </c>
      <c r="N31" s="31">
        <v>616780.10256410297</v>
      </c>
      <c r="O31" s="31">
        <v>869875.24</v>
      </c>
      <c r="P31" s="31">
        <v>917698.61818181805</v>
      </c>
      <c r="Q31" s="31">
        <v>779973.72727272694</v>
      </c>
      <c r="R31" s="31">
        <v>1389393.21568627</v>
      </c>
      <c r="S31" s="31">
        <v>1119831.8979591799</v>
      </c>
    </row>
    <row r="32" spans="1:19" ht="12.75" customHeight="1" x14ac:dyDescent="0.2">
      <c r="A32" s="2" t="s">
        <v>6</v>
      </c>
      <c r="B32" s="13">
        <v>265164.46875</v>
      </c>
      <c r="C32" s="13">
        <v>336100.60526315798</v>
      </c>
      <c r="D32" s="13">
        <v>226057.36666666699</v>
      </c>
      <c r="E32" s="13">
        <v>164100.15942029</v>
      </c>
      <c r="F32" s="13">
        <v>302423.35483870999</v>
      </c>
      <c r="G32" s="13">
        <v>285704.21649484499</v>
      </c>
      <c r="H32" s="31">
        <v>234198.37210000001</v>
      </c>
      <c r="I32" s="31">
        <v>248275.71212121201</v>
      </c>
      <c r="J32" s="31">
        <v>200014.10204081601</v>
      </c>
      <c r="K32" s="31">
        <v>66724.636363636397</v>
      </c>
      <c r="L32" s="31">
        <v>191811</v>
      </c>
      <c r="M32" s="31">
        <v>158561.685714286</v>
      </c>
      <c r="N32" s="31">
        <v>212909.717948718</v>
      </c>
      <c r="O32" s="31">
        <v>197928.74</v>
      </c>
      <c r="P32" s="31">
        <v>305631.14545454498</v>
      </c>
      <c r="Q32" s="31">
        <v>223819.50909090901</v>
      </c>
      <c r="R32" s="31">
        <v>526590.70588235301</v>
      </c>
      <c r="S32" s="31">
        <v>424308.44897959201</v>
      </c>
    </row>
    <row r="33" spans="1:19" ht="12.75" customHeight="1" x14ac:dyDescent="0.2">
      <c r="A33" s="2" t="s">
        <v>4</v>
      </c>
      <c r="B33" s="13">
        <v>162202.25</v>
      </c>
      <c r="C33" s="13">
        <v>137921.684210526</v>
      </c>
      <c r="D33" s="13">
        <v>142384.4</v>
      </c>
      <c r="E33" s="13">
        <v>162217.20289855101</v>
      </c>
      <c r="F33" s="13">
        <v>142343.72043010799</v>
      </c>
      <c r="G33" s="13">
        <v>120245.13402061901</v>
      </c>
      <c r="H33" s="31">
        <v>170592.77910000001</v>
      </c>
      <c r="I33" s="31">
        <v>197936.48484848501</v>
      </c>
      <c r="J33" s="31">
        <v>119410.69387755101</v>
      </c>
      <c r="K33" s="31">
        <v>111627.52727272701</v>
      </c>
      <c r="L33" s="31">
        <v>96215.297872340394</v>
      </c>
      <c r="M33" s="31">
        <v>138920.285714286</v>
      </c>
      <c r="N33" s="31">
        <v>145377.743589744</v>
      </c>
      <c r="O33" s="31">
        <v>134058.01999999999</v>
      </c>
      <c r="P33" s="31">
        <v>178641.218181818</v>
      </c>
      <c r="Q33" s="31">
        <v>107782.072727273</v>
      </c>
      <c r="R33" s="31">
        <v>182195.37254901999</v>
      </c>
      <c r="S33" s="31">
        <v>194114</v>
      </c>
    </row>
    <row r="34" spans="1:19" ht="12.75" customHeight="1" x14ac:dyDescent="0.2">
      <c r="A34" s="2" t="s">
        <v>83</v>
      </c>
      <c r="B34" s="13">
        <v>66529.125</v>
      </c>
      <c r="C34" s="13">
        <v>70378.631578947403</v>
      </c>
      <c r="D34" s="13">
        <v>77154.133333333302</v>
      </c>
      <c r="E34" s="13">
        <v>31609.173913043502</v>
      </c>
      <c r="F34" s="13">
        <v>44258.397849462403</v>
      </c>
      <c r="G34" s="13">
        <v>42803.288659793798</v>
      </c>
      <c r="H34" s="31">
        <v>72714.674419999996</v>
      </c>
      <c r="I34" s="31">
        <v>47546.666666666701</v>
      </c>
      <c r="J34" s="31">
        <v>60731</v>
      </c>
      <c r="K34" s="31">
        <v>14113.4545454545</v>
      </c>
      <c r="L34" s="31">
        <v>59757.106382978702</v>
      </c>
      <c r="M34" s="31">
        <v>71592.114285714299</v>
      </c>
      <c r="N34" s="31">
        <v>53555</v>
      </c>
      <c r="O34" s="31">
        <v>32075.46</v>
      </c>
      <c r="P34" s="31">
        <v>45649.145454545498</v>
      </c>
      <c r="Q34" s="31">
        <v>47275.618181818201</v>
      </c>
      <c r="R34" s="31">
        <v>49303.0980392157</v>
      </c>
      <c r="S34" s="31">
        <v>61336.8775510204</v>
      </c>
    </row>
    <row r="35" spans="1:19" ht="12.75" customHeight="1" x14ac:dyDescent="0.2">
      <c r="A35" s="2" t="s">
        <v>78</v>
      </c>
      <c r="B35" s="13">
        <v>627827.53125</v>
      </c>
      <c r="C35" s="13">
        <v>528898.23684210505</v>
      </c>
      <c r="D35" s="13">
        <v>723639.51666666695</v>
      </c>
      <c r="E35" s="13">
        <v>391326.75362318801</v>
      </c>
      <c r="F35" s="13">
        <v>531037.88172042998</v>
      </c>
      <c r="G35" s="13">
        <v>601229.52577319602</v>
      </c>
      <c r="H35" s="31">
        <v>847983.5</v>
      </c>
      <c r="I35" s="31">
        <v>492527.65151515102</v>
      </c>
      <c r="J35" s="31">
        <v>613272.06122449005</v>
      </c>
      <c r="K35" s="31">
        <v>425885.454545455</v>
      </c>
      <c r="L35" s="31">
        <v>367431.87234042602</v>
      </c>
      <c r="M35" s="31">
        <v>591217</v>
      </c>
      <c r="N35" s="31">
        <v>677745.87179487199</v>
      </c>
      <c r="O35" s="31">
        <v>698343.56</v>
      </c>
      <c r="P35" s="31">
        <v>390543.83636363602</v>
      </c>
      <c r="Q35" s="31">
        <v>615443.47272727301</v>
      </c>
      <c r="R35" s="31">
        <v>697705.01960784302</v>
      </c>
      <c r="S35" s="31">
        <v>683007.816326531</v>
      </c>
    </row>
    <row r="36" spans="1:19" s="11" customFormat="1" ht="12.75" customHeight="1" x14ac:dyDescent="0.2">
      <c r="A36" s="11" t="s">
        <v>51</v>
      </c>
      <c r="B36" s="16">
        <f t="shared" ref="B36:G36" si="0">SUM(B17:B35)</f>
        <v>5479074.34375</v>
      </c>
      <c r="C36" s="16">
        <f t="shared" si="0"/>
        <v>5722171.7631578976</v>
      </c>
      <c r="D36" s="16">
        <f t="shared" si="0"/>
        <v>4680862.9500000039</v>
      </c>
      <c r="E36" s="16">
        <f t="shared" si="0"/>
        <v>4513802.4927536221</v>
      </c>
      <c r="F36" s="16">
        <f t="shared" si="0"/>
        <v>5277975.0967741972</v>
      </c>
      <c r="G36" s="16">
        <f t="shared" si="0"/>
        <v>5119476.608247418</v>
      </c>
      <c r="H36" s="34">
        <f t="shared" ref="H36:I36" si="1">SUM(H17:H35)</f>
        <v>5710152.7440229999</v>
      </c>
      <c r="I36" s="34">
        <f t="shared" si="1"/>
        <v>5212663.9393939413</v>
      </c>
      <c r="J36" s="34">
        <f t="shared" ref="J36:K36" si="2">SUM(J17:J35)</f>
        <v>4639120.9591836696</v>
      </c>
      <c r="K36" s="34">
        <f t="shared" si="2"/>
        <v>4376442.9636363592</v>
      </c>
      <c r="L36" s="34">
        <f t="shared" ref="L36:M36" si="3">SUM(L17:L35)</f>
        <v>6420804.5957446797</v>
      </c>
      <c r="M36" s="34">
        <f t="shared" si="3"/>
        <v>7243045.7428571489</v>
      </c>
      <c r="N36" s="34">
        <f t="shared" ref="N36:O36" si="4">SUM(N17:N35)</f>
        <v>7257808.0256410241</v>
      </c>
      <c r="O36" s="34">
        <f t="shared" si="4"/>
        <v>7163757.2799999993</v>
      </c>
      <c r="P36" s="34">
        <f t="shared" ref="P36:S36" si="5">SUM(P17:P35)</f>
        <v>9060980.7999999952</v>
      </c>
      <c r="Q36" s="34">
        <f t="shared" si="5"/>
        <v>8260854.0000000028</v>
      </c>
      <c r="R36" s="34">
        <f t="shared" si="5"/>
        <v>11215629.156862739</v>
      </c>
      <c r="S36" s="34">
        <f t="shared" si="5"/>
        <v>11905149.244897954</v>
      </c>
    </row>
    <row r="37" spans="1:19" ht="11.25" customHeight="1" x14ac:dyDescent="0.2">
      <c r="H37" s="35"/>
      <c r="I37" s="35"/>
      <c r="J37" s="35"/>
      <c r="K37" s="35"/>
      <c r="L37" s="35"/>
      <c r="M37" s="35"/>
      <c r="N37" s="35"/>
      <c r="O37" s="35"/>
      <c r="P37" s="35"/>
      <c r="Q37" s="35"/>
      <c r="R37" s="35"/>
      <c r="S37" s="35"/>
    </row>
    <row r="38" spans="1:19" ht="12.75" customHeight="1" x14ac:dyDescent="0.2">
      <c r="A38" s="11" t="s">
        <v>25</v>
      </c>
      <c r="B38" s="17">
        <f t="shared" ref="B38:G38" si="6">B14-B36</f>
        <v>505479.375</v>
      </c>
      <c r="C38" s="17">
        <f t="shared" si="6"/>
        <v>930782.73684210237</v>
      </c>
      <c r="D38" s="17">
        <f t="shared" si="6"/>
        <v>2182467.5166666657</v>
      </c>
      <c r="E38" s="17">
        <f t="shared" si="6"/>
        <v>663709.50724637788</v>
      </c>
      <c r="F38" s="17">
        <f t="shared" si="6"/>
        <v>1197080.0107526826</v>
      </c>
      <c r="G38" s="17">
        <f t="shared" si="6"/>
        <v>985809.24742268212</v>
      </c>
      <c r="H38" s="36">
        <f t="shared" ref="H38:I38" si="7">H14-H36</f>
        <v>-1340913.7910230001</v>
      </c>
      <c r="I38" s="36">
        <f t="shared" si="7"/>
        <v>563218.48484847881</v>
      </c>
      <c r="J38" s="36">
        <f t="shared" ref="J38:K38" si="8">J14-J36</f>
        <v>979611.73469388019</v>
      </c>
      <c r="K38" s="36">
        <f t="shared" si="8"/>
        <v>1256866.181818191</v>
      </c>
      <c r="L38" s="36">
        <f t="shared" ref="L38:M38" si="9">L14-L36</f>
        <v>598765.55319149047</v>
      </c>
      <c r="M38" s="36">
        <f t="shared" si="9"/>
        <v>945053.99999999069</v>
      </c>
      <c r="N38" s="36">
        <f t="shared" ref="N38:O38" si="10">N14-N36</f>
        <v>2258736.8205128256</v>
      </c>
      <c r="O38" s="36">
        <f t="shared" si="10"/>
        <v>1925575.8600000013</v>
      </c>
      <c r="P38" s="36">
        <f t="shared" ref="P38:S38" si="11">P14-P36</f>
        <v>1615585.0181818046</v>
      </c>
      <c r="Q38" s="36">
        <f t="shared" si="11"/>
        <v>1567407.6909090867</v>
      </c>
      <c r="R38" s="36">
        <f t="shared" si="11"/>
        <v>2956333.9999999609</v>
      </c>
      <c r="S38" s="36">
        <f t="shared" si="11"/>
        <v>1355306.4693877455</v>
      </c>
    </row>
    <row r="39" spans="1:19" x14ac:dyDescent="0.2">
      <c r="H39" s="35"/>
      <c r="I39" s="35"/>
      <c r="J39" s="35"/>
      <c r="K39" s="35"/>
      <c r="L39" s="35"/>
      <c r="M39" s="35"/>
      <c r="N39" s="35"/>
      <c r="O39" s="35"/>
      <c r="P39" s="35"/>
      <c r="Q39" s="35"/>
      <c r="R39" s="35" t="s">
        <v>76</v>
      </c>
      <c r="S39" s="35"/>
    </row>
    <row r="40" spans="1:19" ht="12.75" customHeight="1" x14ac:dyDescent="0.2">
      <c r="A40" s="2" t="s">
        <v>53</v>
      </c>
      <c r="H40" s="35"/>
      <c r="I40" s="35"/>
      <c r="J40" s="35"/>
      <c r="K40" s="35"/>
      <c r="L40" s="35"/>
      <c r="M40" s="35"/>
      <c r="N40" s="35"/>
      <c r="O40" s="35"/>
      <c r="P40" s="35"/>
      <c r="Q40" s="35"/>
      <c r="R40" s="35" t="s">
        <v>76</v>
      </c>
      <c r="S40" s="35"/>
    </row>
    <row r="41" spans="1:19" ht="12.75" customHeight="1" x14ac:dyDescent="0.2">
      <c r="A41" s="2" t="s">
        <v>79</v>
      </c>
      <c r="B41" s="65">
        <v>61226.1875</v>
      </c>
      <c r="C41" s="65">
        <v>141003.39473684199</v>
      </c>
      <c r="D41" s="65">
        <v>39482.016666666699</v>
      </c>
      <c r="E41" s="65">
        <v>31651.1594202899</v>
      </c>
      <c r="F41" s="65">
        <v>45142.483870967699</v>
      </c>
      <c r="G41" s="65">
        <v>96945.711340206195</v>
      </c>
      <c r="H41" s="31">
        <v>51176.534879999999</v>
      </c>
      <c r="I41" s="31">
        <v>75820.606060606093</v>
      </c>
      <c r="J41" s="31">
        <v>14983.0408163265</v>
      </c>
      <c r="K41" s="31">
        <v>563108.90909090894</v>
      </c>
      <c r="L41" s="31">
        <v>53159.936170212801</v>
      </c>
      <c r="M41" s="31">
        <v>174375.85714285701</v>
      </c>
      <c r="N41" s="31">
        <v>79014.435897435906</v>
      </c>
      <c r="O41" s="31">
        <v>25597.279999999999</v>
      </c>
      <c r="P41" s="31">
        <v>140233.272727273</v>
      </c>
      <c r="Q41" s="31">
        <v>58131.581818181803</v>
      </c>
      <c r="R41" s="31">
        <v>339244.54901960801</v>
      </c>
      <c r="S41" s="31">
        <v>716652.51020408201</v>
      </c>
    </row>
    <row r="42" spans="1:19" ht="12.75" customHeight="1" x14ac:dyDescent="0.2">
      <c r="A42" s="2" t="s">
        <v>80</v>
      </c>
      <c r="B42" s="65">
        <v>661310.90625</v>
      </c>
      <c r="C42" s="65">
        <v>1087242.7105263199</v>
      </c>
      <c r="D42" s="65">
        <v>359850.46666666702</v>
      </c>
      <c r="E42" s="65">
        <v>653396.44927536196</v>
      </c>
      <c r="F42" s="65">
        <v>330141.61290322599</v>
      </c>
      <c r="G42" s="65">
        <v>471644.86597938102</v>
      </c>
      <c r="H42" s="31">
        <v>661782.05810000002</v>
      </c>
      <c r="I42" s="31">
        <v>810509.75757575803</v>
      </c>
      <c r="J42" s="31">
        <v>522389.91836734698</v>
      </c>
      <c r="K42" s="31">
        <v>533550.636363636</v>
      </c>
      <c r="L42" s="31">
        <v>1217397.4893616999</v>
      </c>
      <c r="M42" s="31">
        <v>1137225.7142857099</v>
      </c>
      <c r="N42" s="31">
        <v>1214973.07692308</v>
      </c>
      <c r="O42" s="31">
        <v>743331.24</v>
      </c>
      <c r="P42" s="31">
        <v>888164.98181818204</v>
      </c>
      <c r="Q42" s="31">
        <v>1121868.6727272701</v>
      </c>
      <c r="R42" s="31">
        <v>1982258.70588235</v>
      </c>
      <c r="S42" s="31">
        <v>3489180.2244898002</v>
      </c>
    </row>
    <row r="43" spans="1:19" ht="12.75" customHeight="1" x14ac:dyDescent="0.2">
      <c r="A43" s="11" t="s">
        <v>7</v>
      </c>
      <c r="B43" s="16">
        <f t="shared" ref="B43:G43" si="12">B41-B42</f>
        <v>-600084.71875</v>
      </c>
      <c r="C43" s="16">
        <f t="shared" si="12"/>
        <v>-946239.3157894779</v>
      </c>
      <c r="D43" s="16">
        <f t="shared" si="12"/>
        <v>-320368.4500000003</v>
      </c>
      <c r="E43" s="16">
        <f t="shared" si="12"/>
        <v>-621745.28985507204</v>
      </c>
      <c r="F43" s="16">
        <f t="shared" si="12"/>
        <v>-284999.12903225829</v>
      </c>
      <c r="G43" s="16">
        <f t="shared" si="12"/>
        <v>-374699.15463917481</v>
      </c>
      <c r="H43" s="34">
        <f t="shared" ref="H43:I43" si="13">H41-H42</f>
        <v>-610605.52321999997</v>
      </c>
      <c r="I43" s="34">
        <f t="shared" si="13"/>
        <v>-734689.15151515196</v>
      </c>
      <c r="J43" s="34">
        <f t="shared" ref="J43:K43" si="14">J41-J42</f>
        <v>-507406.87755102047</v>
      </c>
      <c r="K43" s="34">
        <f t="shared" si="14"/>
        <v>29558.272727272939</v>
      </c>
      <c r="L43" s="34">
        <f t="shared" ref="L43:M43" si="15">L41-L42</f>
        <v>-1164237.5531914872</v>
      </c>
      <c r="M43" s="34">
        <f t="shared" si="15"/>
        <v>-962849.85714285285</v>
      </c>
      <c r="N43" s="34">
        <f t="shared" ref="N43:O43" si="16">N41-N42</f>
        <v>-1135958.641025644</v>
      </c>
      <c r="O43" s="34">
        <f t="shared" si="16"/>
        <v>-717733.96</v>
      </c>
      <c r="P43" s="34">
        <f t="shared" ref="P43:S43" si="17">P41-P42</f>
        <v>-747931.70909090899</v>
      </c>
      <c r="Q43" s="34">
        <f t="shared" si="17"/>
        <v>-1063737.0909090883</v>
      </c>
      <c r="R43" s="34">
        <f t="shared" si="17"/>
        <v>-1643014.156862742</v>
      </c>
      <c r="S43" s="34">
        <f t="shared" si="17"/>
        <v>-2772527.7142857183</v>
      </c>
    </row>
    <row r="44" spans="1:19" x14ac:dyDescent="0.2">
      <c r="H44" s="35"/>
      <c r="I44" s="35"/>
      <c r="J44" s="35"/>
      <c r="K44" s="35"/>
      <c r="L44" s="35"/>
      <c r="M44" s="35"/>
      <c r="N44" s="35"/>
      <c r="O44" s="35"/>
      <c r="P44" s="35"/>
      <c r="Q44" s="35"/>
      <c r="R44" s="35" t="s">
        <v>76</v>
      </c>
      <c r="S44" s="35"/>
    </row>
    <row r="45" spans="1:19" ht="12.75" customHeight="1" x14ac:dyDescent="0.2">
      <c r="A45" s="11" t="s">
        <v>11</v>
      </c>
      <c r="B45" s="17">
        <f t="shared" ref="B45:G45" si="18">B38+B43</f>
        <v>-94605.34375</v>
      </c>
      <c r="C45" s="17">
        <f t="shared" si="18"/>
        <v>-15456.578947375529</v>
      </c>
      <c r="D45" s="17">
        <f t="shared" si="18"/>
        <v>1862099.0666666655</v>
      </c>
      <c r="E45" s="17">
        <f t="shared" si="18"/>
        <v>41964.217391305836</v>
      </c>
      <c r="F45" s="17">
        <f t="shared" si="18"/>
        <v>912080.88172042428</v>
      </c>
      <c r="G45" s="17">
        <f t="shared" si="18"/>
        <v>611110.09278350731</v>
      </c>
      <c r="H45" s="36">
        <f t="shared" ref="H45:I45" si="19">H38+H43</f>
        <v>-1951519.314243</v>
      </c>
      <c r="I45" s="36">
        <f t="shared" si="19"/>
        <v>-171470.66666667315</v>
      </c>
      <c r="J45" s="36">
        <f t="shared" ref="J45:K45" si="20">J38+J43</f>
        <v>472204.85714285972</v>
      </c>
      <c r="K45" s="36">
        <f t="shared" si="20"/>
        <v>1286424.4545454639</v>
      </c>
      <c r="L45" s="36">
        <f t="shared" ref="L45:M45" si="21">L38+L43</f>
        <v>-565471.99999999674</v>
      </c>
      <c r="M45" s="36">
        <f t="shared" si="21"/>
        <v>-17795.857142862165</v>
      </c>
      <c r="N45" s="36">
        <f t="shared" ref="N45:O45" si="22">N38+N43</f>
        <v>1122778.1794871816</v>
      </c>
      <c r="O45" s="36">
        <f t="shared" si="22"/>
        <v>1207841.9000000013</v>
      </c>
      <c r="P45" s="36">
        <f t="shared" ref="P45:S45" si="23">P38+P43</f>
        <v>867653.30909089558</v>
      </c>
      <c r="Q45" s="36">
        <f t="shared" si="23"/>
        <v>503670.59999999846</v>
      </c>
      <c r="R45" s="36">
        <f t="shared" si="23"/>
        <v>1313319.8431372188</v>
      </c>
      <c r="S45" s="36">
        <f t="shared" si="23"/>
        <v>-1417221.2448979728</v>
      </c>
    </row>
    <row r="46" spans="1:19" x14ac:dyDescent="0.2">
      <c r="A46" s="11"/>
      <c r="H46" s="35"/>
      <c r="I46" s="35"/>
      <c r="J46" s="35"/>
    </row>
    <row r="47" spans="1:19" x14ac:dyDescent="0.2">
      <c r="A47" s="11"/>
      <c r="H47" s="35"/>
      <c r="I47" s="35"/>
      <c r="J47" s="35"/>
    </row>
    <row r="48" spans="1:19" ht="15" customHeight="1" x14ac:dyDescent="0.2">
      <c r="A48" s="18" t="s">
        <v>105</v>
      </c>
      <c r="H48" s="35"/>
      <c r="I48" s="35"/>
      <c r="J48" s="35"/>
    </row>
    <row r="49" spans="1:19" ht="12.75" customHeight="1" x14ac:dyDescent="0.2">
      <c r="A49" s="2" t="s">
        <v>47</v>
      </c>
      <c r="B49" s="13">
        <v>4278364.96875</v>
      </c>
      <c r="C49" s="13">
        <v>6072187.4210526301</v>
      </c>
      <c r="D49" s="13">
        <v>2635393.5666666701</v>
      </c>
      <c r="E49" s="13">
        <v>6362775.3043478299</v>
      </c>
      <c r="F49" s="13">
        <v>3505477.6451612902</v>
      </c>
      <c r="G49" s="13">
        <v>4748091.8041237099</v>
      </c>
      <c r="H49" s="31">
        <v>7492939.8140000002</v>
      </c>
      <c r="I49" s="31">
        <v>16129780.2121212</v>
      </c>
      <c r="J49" s="31">
        <v>8688206.3673469406</v>
      </c>
      <c r="K49" s="31">
        <v>13417464.090909099</v>
      </c>
      <c r="L49" s="31">
        <v>27824865.5106383</v>
      </c>
      <c r="M49" s="31">
        <v>27903524.399999999</v>
      </c>
      <c r="N49" s="31">
        <v>28896338.974358998</v>
      </c>
      <c r="O49" s="31">
        <v>18217840.800000001</v>
      </c>
      <c r="P49" s="31">
        <v>33620629.5090909</v>
      </c>
      <c r="Q49" s="31">
        <v>31147904.127272699</v>
      </c>
      <c r="R49" s="31">
        <v>31206853.5882353</v>
      </c>
      <c r="S49" s="31">
        <v>45634238.653061204</v>
      </c>
    </row>
    <row r="50" spans="1:19" ht="12.75" customHeight="1" x14ac:dyDescent="0.2">
      <c r="A50" s="2" t="s">
        <v>46</v>
      </c>
      <c r="B50" s="13">
        <v>6475174.71875</v>
      </c>
      <c r="C50" s="13">
        <v>5603565.5526315803</v>
      </c>
      <c r="D50" s="13">
        <v>5302705.2333333297</v>
      </c>
      <c r="E50" s="13">
        <v>5717958.6666666698</v>
      </c>
      <c r="F50" s="13">
        <v>3839544.6451612902</v>
      </c>
      <c r="G50" s="13">
        <v>4995731.5154639203</v>
      </c>
      <c r="H50" s="31">
        <v>5477898.8140000002</v>
      </c>
      <c r="I50" s="31">
        <v>7963532.5151515203</v>
      </c>
      <c r="J50" s="31">
        <v>3456025.59183673</v>
      </c>
      <c r="K50" s="31">
        <v>4802465.1818181798</v>
      </c>
      <c r="L50" s="31">
        <v>7765120.8085106397</v>
      </c>
      <c r="M50" s="31">
        <v>5752600.9142857101</v>
      </c>
      <c r="N50" s="31">
        <v>7818741.6666666698</v>
      </c>
      <c r="O50" s="31">
        <v>7271148.6399999997</v>
      </c>
      <c r="P50" s="31">
        <v>10175998.363636401</v>
      </c>
      <c r="Q50" s="31">
        <v>6989667.3272727299</v>
      </c>
      <c r="R50" s="31">
        <v>13456879.8431373</v>
      </c>
      <c r="S50" s="31">
        <v>19833073.3061224</v>
      </c>
    </row>
    <row r="51" spans="1:19" ht="12.75" customHeight="1" x14ac:dyDescent="0.2">
      <c r="A51" s="2" t="s">
        <v>81</v>
      </c>
      <c r="B51" s="13">
        <v>760942.1875</v>
      </c>
      <c r="C51" s="13">
        <v>683978.31578947406</v>
      </c>
      <c r="D51" s="13">
        <v>1004471.86666667</v>
      </c>
      <c r="E51" s="13">
        <v>486928.28985507198</v>
      </c>
      <c r="F51" s="13">
        <v>288445.25806451601</v>
      </c>
      <c r="G51" s="13">
        <v>1444365.88659794</v>
      </c>
      <c r="H51" s="31">
        <v>549055.95349999995</v>
      </c>
      <c r="I51" s="31">
        <v>1073096</v>
      </c>
      <c r="J51" s="31">
        <v>471302.20408163301</v>
      </c>
      <c r="K51" s="31">
        <v>721495.363636364</v>
      </c>
      <c r="L51" s="31">
        <v>2551907.8297872301</v>
      </c>
      <c r="M51" s="31">
        <v>1413300.42857143</v>
      </c>
      <c r="N51" s="31">
        <v>2560274.3333333302</v>
      </c>
      <c r="O51" s="31">
        <v>1520292.8</v>
      </c>
      <c r="P51" s="31">
        <v>1419284.50909091</v>
      </c>
      <c r="Q51" s="31">
        <v>1034247.58181818</v>
      </c>
      <c r="R51" s="31">
        <v>4143910.6078431401</v>
      </c>
      <c r="S51" s="31">
        <v>5296885.9183673495</v>
      </c>
    </row>
    <row r="52" spans="1:19" s="11" customFormat="1" ht="12.75" customHeight="1" x14ac:dyDescent="0.2">
      <c r="A52" s="11" t="s">
        <v>82</v>
      </c>
      <c r="B52" s="19">
        <v>11514481.875</v>
      </c>
      <c r="C52" s="19">
        <v>12359731.289473699</v>
      </c>
      <c r="D52" s="19">
        <v>8942570.6666666698</v>
      </c>
      <c r="E52" s="19">
        <v>12567662.2608696</v>
      </c>
      <c r="F52" s="19">
        <v>7633467.5483871</v>
      </c>
      <c r="G52" s="19">
        <v>11188189.2061856</v>
      </c>
      <c r="H52" s="37">
        <v>13519894.58</v>
      </c>
      <c r="I52" s="37">
        <v>25166408.727272701</v>
      </c>
      <c r="J52" s="37">
        <v>12615534.163265301</v>
      </c>
      <c r="K52" s="37">
        <v>18941424.636363599</v>
      </c>
      <c r="L52" s="37">
        <v>38141894.148936197</v>
      </c>
      <c r="M52" s="37">
        <v>35069425.742857099</v>
      </c>
      <c r="N52" s="37">
        <v>39275354.974358998</v>
      </c>
      <c r="O52" s="37">
        <v>27009282.239999998</v>
      </c>
      <c r="P52" s="37">
        <v>45215912.381818198</v>
      </c>
      <c r="Q52" s="37">
        <v>39171819.036363602</v>
      </c>
      <c r="R52" s="37">
        <v>48807644.039215699</v>
      </c>
      <c r="S52" s="37">
        <v>70764197.877551004</v>
      </c>
    </row>
    <row r="53" spans="1:19" ht="12.75" customHeight="1" x14ac:dyDescent="0.2">
      <c r="A53" s="40" t="s">
        <v>35</v>
      </c>
      <c r="B53" s="27">
        <v>2712651.1875</v>
      </c>
      <c r="C53" s="27">
        <v>3732291.6578947399</v>
      </c>
      <c r="D53" s="27">
        <v>1973071.6833333301</v>
      </c>
      <c r="E53" s="27">
        <v>1544179.50724638</v>
      </c>
      <c r="F53" s="27">
        <v>2108222.4516129</v>
      </c>
      <c r="G53" s="27">
        <v>3288447.8969072201</v>
      </c>
      <c r="H53" s="37">
        <v>2243832.5469999998</v>
      </c>
      <c r="I53" s="37">
        <v>2739763.6969697</v>
      </c>
      <c r="J53" s="37">
        <v>1822650.51020408</v>
      </c>
      <c r="K53" s="37">
        <v>4349877.1818181798</v>
      </c>
      <c r="L53" s="37">
        <v>12212855.893617</v>
      </c>
      <c r="M53" s="37">
        <v>4372132.6571428599</v>
      </c>
      <c r="N53" s="37">
        <v>3455250.6410256401</v>
      </c>
      <c r="O53" s="37">
        <v>4333567.2</v>
      </c>
      <c r="P53" s="37">
        <v>8030570.4000000004</v>
      </c>
      <c r="Q53" s="37">
        <v>5371872.3636363596</v>
      </c>
      <c r="R53" s="37">
        <v>11233592.0784314</v>
      </c>
      <c r="S53" s="37">
        <v>11225040.857142899</v>
      </c>
    </row>
    <row r="54" spans="1:19" s="11" customFormat="1" ht="12.75" customHeight="1" x14ac:dyDescent="0.2">
      <c r="A54" s="11" t="s">
        <v>36</v>
      </c>
      <c r="B54" s="19">
        <v>14227133.0625</v>
      </c>
      <c r="C54" s="19">
        <v>16092022.9473684</v>
      </c>
      <c r="D54" s="19">
        <v>10915642.35</v>
      </c>
      <c r="E54" s="19">
        <v>14111841.7681159</v>
      </c>
      <c r="F54" s="19">
        <v>9741690</v>
      </c>
      <c r="G54" s="19">
        <v>14476637.103092801</v>
      </c>
      <c r="H54" s="37">
        <v>15763727.130000001</v>
      </c>
      <c r="I54" s="37">
        <v>27906172.4242424</v>
      </c>
      <c r="J54" s="37">
        <v>14438184.6734694</v>
      </c>
      <c r="K54" s="37">
        <v>23291301.818181802</v>
      </c>
      <c r="L54" s="37">
        <v>50354750.042553201</v>
      </c>
      <c r="M54" s="37">
        <v>39441558.399999999</v>
      </c>
      <c r="N54" s="37">
        <v>42730605.615384601</v>
      </c>
      <c r="O54" s="37">
        <v>31342849.440000001</v>
      </c>
      <c r="P54" s="37">
        <v>53246482.781818204</v>
      </c>
      <c r="Q54" s="37">
        <v>44543691.399999999</v>
      </c>
      <c r="R54" s="37">
        <v>60041236.117647097</v>
      </c>
      <c r="S54" s="37">
        <v>81989238.7346939</v>
      </c>
    </row>
    <row r="55" spans="1:19" ht="11.25" customHeight="1" x14ac:dyDescent="0.2">
      <c r="H55" s="35"/>
      <c r="I55" s="35"/>
      <c r="J55" s="35"/>
      <c r="K55" s="35"/>
      <c r="L55" s="35"/>
      <c r="M55" s="35"/>
      <c r="N55" s="35"/>
      <c r="O55" s="35"/>
      <c r="P55" s="35"/>
      <c r="Q55" s="35"/>
      <c r="R55" s="35"/>
      <c r="S55" s="35"/>
    </row>
    <row r="56" spans="1:19" ht="12.75" customHeight="1" x14ac:dyDescent="0.2">
      <c r="A56" s="2" t="s">
        <v>48</v>
      </c>
      <c r="B56" s="31">
        <v>2341396.40625</v>
      </c>
      <c r="C56" s="31">
        <v>1297756.5263157899</v>
      </c>
      <c r="D56" s="31">
        <v>3165512.5333333299</v>
      </c>
      <c r="E56" s="31">
        <v>1678732.04347826</v>
      </c>
      <c r="F56" s="31">
        <v>1554499.64516129</v>
      </c>
      <c r="G56" s="31">
        <v>2743583.77319588</v>
      </c>
      <c r="H56" s="31">
        <v>1456757.767</v>
      </c>
      <c r="I56" s="31">
        <v>5265787.2424242403</v>
      </c>
      <c r="J56" s="31">
        <v>1731692.67346939</v>
      </c>
      <c r="K56" s="31">
        <v>5748662.0909090899</v>
      </c>
      <c r="L56" s="31">
        <v>10177883.340425501</v>
      </c>
      <c r="M56" s="31">
        <v>7167695.4571428597</v>
      </c>
      <c r="N56" s="31">
        <v>9361868.4358974397</v>
      </c>
      <c r="O56" s="31">
        <v>6804595.0800000001</v>
      </c>
      <c r="P56" s="31">
        <v>14552343.5090909</v>
      </c>
      <c r="Q56" s="31">
        <v>10867729.981818199</v>
      </c>
      <c r="R56" s="31">
        <v>16617797.313725499</v>
      </c>
      <c r="S56" s="31">
        <v>22885062.163265299</v>
      </c>
    </row>
    <row r="57" spans="1:19" ht="12.75" customHeight="1" x14ac:dyDescent="0.2">
      <c r="A57" s="2" t="s">
        <v>37</v>
      </c>
      <c r="B57" s="31">
        <v>10075843.78125</v>
      </c>
      <c r="C57" s="31">
        <v>12653531.526315801</v>
      </c>
      <c r="D57" s="31">
        <v>6948287.36666667</v>
      </c>
      <c r="E57" s="31">
        <v>11198228.347826101</v>
      </c>
      <c r="F57" s="31">
        <v>6718400.6774193598</v>
      </c>
      <c r="G57" s="31">
        <v>10172198.123711299</v>
      </c>
      <c r="H57" s="31">
        <v>13183165.23</v>
      </c>
      <c r="I57" s="31">
        <v>20945963.2121212</v>
      </c>
      <c r="J57" s="31">
        <v>11051737.0204082</v>
      </c>
      <c r="K57" s="31">
        <v>16083601.4545455</v>
      </c>
      <c r="L57" s="31">
        <v>34835998.021276601</v>
      </c>
      <c r="M57" s="31">
        <v>29642604.199999999</v>
      </c>
      <c r="N57" s="31">
        <v>30051212.2051282</v>
      </c>
      <c r="O57" s="31">
        <v>21814846.600000001</v>
      </c>
      <c r="P57" s="31">
        <v>33829208.418181799</v>
      </c>
      <c r="Q57" s="31">
        <v>29925975.454545502</v>
      </c>
      <c r="R57" s="31">
        <v>37881431.2941176</v>
      </c>
      <c r="S57" s="31">
        <v>52008528.816326499</v>
      </c>
    </row>
    <row r="58" spans="1:19" ht="12.75" customHeight="1" x14ac:dyDescent="0.2">
      <c r="A58" s="2" t="s">
        <v>38</v>
      </c>
      <c r="B58" s="31">
        <v>1809892.875</v>
      </c>
      <c r="C58" s="31">
        <v>2140734.8947368399</v>
      </c>
      <c r="D58" s="31">
        <v>801842.45</v>
      </c>
      <c r="E58" s="31">
        <v>1234881.37681159</v>
      </c>
      <c r="F58" s="31">
        <v>1468789.67741935</v>
      </c>
      <c r="G58" s="31">
        <v>1560855.20618557</v>
      </c>
      <c r="H58" s="31">
        <v>1123804.128</v>
      </c>
      <c r="I58" s="31">
        <v>1694421.96969697</v>
      </c>
      <c r="J58" s="31">
        <v>1654754.9795918399</v>
      </c>
      <c r="K58" s="31">
        <v>1459038.2727272699</v>
      </c>
      <c r="L58" s="31">
        <v>5340868.68085106</v>
      </c>
      <c r="M58" s="31">
        <v>2631258.74285714</v>
      </c>
      <c r="N58" s="31">
        <v>3317524.9743589698</v>
      </c>
      <c r="O58" s="31">
        <v>2723407.76</v>
      </c>
      <c r="P58" s="31">
        <v>4864930.8545454498</v>
      </c>
      <c r="Q58" s="31">
        <v>3749985.9636363601</v>
      </c>
      <c r="R58" s="31">
        <v>5542007.5098039201</v>
      </c>
      <c r="S58" s="31">
        <v>7095647.7551020402</v>
      </c>
    </row>
    <row r="59" spans="1:19" s="11" customFormat="1" ht="12.75" customHeight="1" x14ac:dyDescent="0.2">
      <c r="A59" s="11" t="s">
        <v>39</v>
      </c>
      <c r="B59" s="19">
        <f t="shared" ref="B59:G59" si="24">SUM(B56:B58)</f>
        <v>14227133.0625</v>
      </c>
      <c r="C59" s="19">
        <f t="shared" si="24"/>
        <v>16092022.94736843</v>
      </c>
      <c r="D59" s="19">
        <f t="shared" si="24"/>
        <v>10915642.35</v>
      </c>
      <c r="E59" s="19">
        <f t="shared" si="24"/>
        <v>14111841.768115951</v>
      </c>
      <c r="F59" s="19">
        <f t="shared" si="24"/>
        <v>9741690</v>
      </c>
      <c r="G59" s="19">
        <f t="shared" si="24"/>
        <v>14476637.103092749</v>
      </c>
      <c r="H59" s="37">
        <f t="shared" ref="H59:I59" si="25">SUM(H56:H58)</f>
        <v>15763727.125000002</v>
      </c>
      <c r="I59" s="37">
        <f t="shared" si="25"/>
        <v>27906172.424242407</v>
      </c>
      <c r="J59" s="37">
        <f t="shared" ref="J59:K59" si="26">SUM(J56:J58)</f>
        <v>14438184.673469432</v>
      </c>
      <c r="K59" s="37">
        <f t="shared" si="26"/>
        <v>23291301.818181861</v>
      </c>
      <c r="L59" s="37">
        <f t="shared" ref="L59:M59" si="27">SUM(L56:L58)</f>
        <v>50354750.042553157</v>
      </c>
      <c r="M59" s="37">
        <f t="shared" si="27"/>
        <v>39441558.400000006</v>
      </c>
      <c r="N59" s="37">
        <f t="shared" ref="N59:O59" si="28">SUM(N56:N58)</f>
        <v>42730605.615384609</v>
      </c>
      <c r="O59" s="37">
        <f t="shared" si="28"/>
        <v>31342849.439999998</v>
      </c>
      <c r="P59" s="37">
        <f t="shared" ref="P59:S59" si="29">SUM(P56:P58)</f>
        <v>53246482.781818151</v>
      </c>
      <c r="Q59" s="37">
        <f t="shared" si="29"/>
        <v>44543691.400000058</v>
      </c>
      <c r="R59" s="37">
        <f t="shared" si="29"/>
        <v>60041236.117647022</v>
      </c>
      <c r="S59" s="37">
        <f t="shared" si="29"/>
        <v>81989238.73469384</v>
      </c>
    </row>
    <row r="60" spans="1:19" x14ac:dyDescent="0.2">
      <c r="A60" s="11"/>
    </row>
    <row r="61" spans="1:19" x14ac:dyDescent="0.2">
      <c r="A61" s="11"/>
    </row>
    <row r="62" spans="1:19" ht="15" customHeight="1" x14ac:dyDescent="0.2">
      <c r="A62" s="9" t="s">
        <v>90</v>
      </c>
    </row>
    <row r="63" spans="1:19" ht="12.75" customHeight="1" x14ac:dyDescent="0.2">
      <c r="A63" s="2" t="s">
        <v>42</v>
      </c>
      <c r="B63" s="21">
        <f t="shared" ref="B63:G63" si="30">(B45+B42)*100/B59</f>
        <v>3.983273088193203</v>
      </c>
      <c r="C63" s="21">
        <f t="shared" si="30"/>
        <v>6.6603567188811166</v>
      </c>
      <c r="D63" s="21">
        <f t="shared" si="30"/>
        <v>20.355646164362764</v>
      </c>
      <c r="E63" s="21">
        <f t="shared" si="30"/>
        <v>4.9274976157807657</v>
      </c>
      <c r="F63" s="21">
        <f t="shared" si="30"/>
        <v>12.751611831454813</v>
      </c>
      <c r="G63" s="21">
        <f t="shared" si="30"/>
        <v>7.4793265248845087</v>
      </c>
      <c r="H63" s="21">
        <f t="shared" ref="H63:I63" si="31">(H45+H42)*100/H59</f>
        <v>-8.1816771244256099</v>
      </c>
      <c r="I63" s="21">
        <f t="shared" si="31"/>
        <v>2.2899560756456316</v>
      </c>
      <c r="J63" s="21">
        <f t="shared" ref="J63:K63" si="32">(J45+J42)*100/J59</f>
        <v>6.8886414601539379</v>
      </c>
      <c r="K63" s="21">
        <f t="shared" si="32"/>
        <v>7.8139689447859668</v>
      </c>
      <c r="L63" s="21">
        <f t="shared" ref="L63:M63" si="33">(L45+L42)*100/L59</f>
        <v>1.2946653271256083</v>
      </c>
      <c r="M63" s="21">
        <f t="shared" si="33"/>
        <v>2.838198850537426</v>
      </c>
      <c r="N63" s="21">
        <f t="shared" ref="N63:O63" si="34">(N45+N42)*100/N59</f>
        <v>5.4709059765082859</v>
      </c>
      <c r="O63" s="21">
        <f t="shared" si="34"/>
        <v>6.2252576739557641</v>
      </c>
      <c r="P63" s="21">
        <f t="shared" ref="P63:Q63" si="35">(P45+P42)*100/P59</f>
        <v>3.2975291496786512</v>
      </c>
      <c r="Q63" s="21">
        <f t="shared" si="35"/>
        <v>3.6493142387549553</v>
      </c>
      <c r="R63" s="21">
        <f t="shared" ref="R63:S63" si="36">(R45+R42)*100/R59</f>
        <v>5.488858594719952</v>
      </c>
      <c r="S63" s="21">
        <f t="shared" si="36"/>
        <v>2.5271108886574836</v>
      </c>
    </row>
    <row r="64" spans="1:19" ht="12.75" customHeight="1" x14ac:dyDescent="0.2">
      <c r="A64" s="2" t="s">
        <v>52</v>
      </c>
      <c r="B64" s="21">
        <f t="shared" ref="B64:G64" si="37">(B38/B14)*100</f>
        <v>8.446400496269252</v>
      </c>
      <c r="C64" s="21">
        <f t="shared" si="37"/>
        <v>13.990517097961549</v>
      </c>
      <c r="D64" s="21">
        <f t="shared" si="37"/>
        <v>31.798957186548382</v>
      </c>
      <c r="E64" s="21">
        <f t="shared" si="37"/>
        <v>12.819081969223401</v>
      </c>
      <c r="F64" s="21">
        <f t="shared" si="37"/>
        <v>18.487564829543238</v>
      </c>
      <c r="G64" s="21">
        <f t="shared" si="37"/>
        <v>16.146815574689946</v>
      </c>
      <c r="H64" s="21">
        <f t="shared" ref="H64:I64" si="38">(H38/H14)*100</f>
        <v>-30.689870832134368</v>
      </c>
      <c r="I64" s="21">
        <f t="shared" si="38"/>
        <v>9.751211044126336</v>
      </c>
      <c r="J64" s="21">
        <f t="shared" ref="J64:K64" si="39">(J38/J14)*100</f>
        <v>17.434745307626287</v>
      </c>
      <c r="K64" s="21">
        <f t="shared" si="39"/>
        <v>22.311329795069764</v>
      </c>
      <c r="L64" s="21">
        <f t="shared" ref="L64:M64" si="40">(L38/L14)*100</f>
        <v>8.529946143244036</v>
      </c>
      <c r="M64" s="21">
        <f t="shared" si="40"/>
        <v>11.541798826087888</v>
      </c>
      <c r="N64" s="21">
        <f t="shared" ref="N64:O64" si="41">(N38/N14)*100</f>
        <v>23.734841342398582</v>
      </c>
      <c r="O64" s="21">
        <f t="shared" si="41"/>
        <v>21.185006978410755</v>
      </c>
      <c r="P64" s="21">
        <f t="shared" ref="P64:Q64" si="42">(P38/P14)*100</f>
        <v>15.13206630010675</v>
      </c>
      <c r="Q64" s="21">
        <f t="shared" si="42"/>
        <v>15.947964555714892</v>
      </c>
      <c r="R64" s="21">
        <f t="shared" ref="R64:S64" si="43">(R38/R14)*100</f>
        <v>20.860440909122541</v>
      </c>
      <c r="S64" s="21">
        <f t="shared" si="43"/>
        <v>10.220662838364238</v>
      </c>
    </row>
    <row r="65" spans="1:19" ht="12.75" customHeight="1" x14ac:dyDescent="0.2">
      <c r="A65" s="21" t="s">
        <v>91</v>
      </c>
      <c r="B65" s="21">
        <f>IF(B56&gt;0,(B45/B56)*100," ")</f>
        <v>-4.0405521891750364</v>
      </c>
      <c r="C65" s="21">
        <f t="shared" ref="C65:D65" si="44">IF(C56&gt;0,(C45/C56)*100," ")</f>
        <v>-1.191023018104584</v>
      </c>
      <c r="D65" s="21">
        <f t="shared" si="44"/>
        <v>58.824567808798044</v>
      </c>
      <c r="E65" s="21">
        <f t="shared" ref="E65:F65" si="45">IF(E56&gt;0,(E45/E56)*100," ")</f>
        <v>2.4997567392803082</v>
      </c>
      <c r="F65" s="21">
        <f t="shared" si="45"/>
        <v>58.673598579418766</v>
      </c>
      <c r="G65" s="21">
        <f t="shared" ref="G65:H65" si="46">IF(G56&gt;0,(G45/G56)*100," ")</f>
        <v>22.274154656908909</v>
      </c>
      <c r="H65" s="21">
        <f t="shared" si="46"/>
        <v>-133.96319954153367</v>
      </c>
      <c r="I65" s="21">
        <f t="shared" ref="I65:J65" si="47">IF(I56&gt;0,(I45/I56)*100," ")</f>
        <v>-3.2563158892027744</v>
      </c>
      <c r="J65" s="21">
        <f t="shared" si="47"/>
        <v>27.268398392932657</v>
      </c>
      <c r="K65" s="21">
        <f t="shared" ref="K65:L65" si="48">IF(K56&gt;0,(K45/K56)*100," ")</f>
        <v>22.377806073865607</v>
      </c>
      <c r="L65" s="21">
        <f t="shared" si="48"/>
        <v>-5.5558899732521043</v>
      </c>
      <c r="M65" s="21">
        <f t="shared" ref="M65:N65" si="49">IF(M56&gt;0,(M45/M56)*100," ")</f>
        <v>-0.24827864477874784</v>
      </c>
      <c r="N65" s="21">
        <f t="shared" si="49"/>
        <v>11.993099317460668</v>
      </c>
      <c r="O65" s="21">
        <f t="shared" ref="O65:Q65" si="50">IF(O56&gt;0,(O45/O56)*100," ")</f>
        <v>17.750386111145371</v>
      </c>
      <c r="P65" s="21">
        <f t="shared" si="50"/>
        <v>5.9622926613082594</v>
      </c>
      <c r="Q65" s="21">
        <f t="shared" si="50"/>
        <v>4.6345520255163075</v>
      </c>
      <c r="R65" s="21">
        <f t="shared" ref="R65:S65" si="51">IF(R56&gt;0,(R45/R56)*100," ")</f>
        <v>7.903092198943118</v>
      </c>
      <c r="S65" s="21">
        <f t="shared" si="51"/>
        <v>-6.1927786552962552</v>
      </c>
    </row>
    <row r="66" spans="1:19" ht="12.75" customHeight="1" x14ac:dyDescent="0.2">
      <c r="A66" s="21" t="s">
        <v>92</v>
      </c>
      <c r="B66" s="21">
        <f>(B53/B58)*100</f>
        <v>149.87910196066164</v>
      </c>
      <c r="C66" s="21">
        <f t="shared" ref="C66:D66" si="52">(C53/C58)*100</f>
        <v>174.34628019895709</v>
      </c>
      <c r="D66" s="21">
        <f t="shared" si="52"/>
        <v>246.06725215574832</v>
      </c>
      <c r="E66" s="21">
        <f t="shared" ref="E66:F66" si="53">(E53/E58)*100</f>
        <v>125.04678880439384</v>
      </c>
      <c r="F66" s="21">
        <f t="shared" si="53"/>
        <v>143.53467239210366</v>
      </c>
      <c r="G66" s="21">
        <f t="shared" ref="G66:H66" si="54">(G53/G58)*100</f>
        <v>210.6824440777921</v>
      </c>
      <c r="H66" s="21">
        <f t="shared" si="54"/>
        <v>199.66402428092874</v>
      </c>
      <c r="I66" s="21">
        <f t="shared" ref="I66:J66" si="55">(I53/I58)*100</f>
        <v>161.69311694298196</v>
      </c>
      <c r="J66" s="21">
        <f t="shared" si="55"/>
        <v>110.1462471896385</v>
      </c>
      <c r="K66" s="21">
        <f t="shared" ref="K66:L66" si="56">(K53/K58)*100</f>
        <v>298.1331787607794</v>
      </c>
      <c r="L66" s="21">
        <f t="shared" si="56"/>
        <v>228.66796814167128</v>
      </c>
      <c r="M66" s="21">
        <f t="shared" ref="M66:N66" si="57">(M53/M58)*100</f>
        <v>166.16125909363822</v>
      </c>
      <c r="N66" s="21">
        <f t="shared" si="57"/>
        <v>104.15145832303139</v>
      </c>
      <c r="O66" s="21">
        <f t="shared" ref="O66:Q66" si="58">(O53/O58)*100</f>
        <v>159.12296585363336</v>
      </c>
      <c r="P66" s="21">
        <f t="shared" si="58"/>
        <v>165.07059689238542</v>
      </c>
      <c r="Q66" s="21">
        <f t="shared" si="58"/>
        <v>143.25046588780447</v>
      </c>
      <c r="R66" s="21">
        <f t="shared" ref="R66:S66" si="59">(R53/R58)*100</f>
        <v>202.69896889455589</v>
      </c>
      <c r="S66" s="21">
        <f t="shared" si="59"/>
        <v>158.196140008101</v>
      </c>
    </row>
    <row r="67" spans="1:19" ht="12.75" customHeight="1" x14ac:dyDescent="0.2">
      <c r="A67" s="21" t="s">
        <v>93</v>
      </c>
      <c r="B67" s="21">
        <f>(B56/B59)*100</f>
        <v>16.457260896936944</v>
      </c>
      <c r="C67" s="21">
        <f t="shared" ref="C67:D67" si="60">(C56/C59)*100</f>
        <v>8.0645953001702342</v>
      </c>
      <c r="D67" s="21">
        <f t="shared" si="60"/>
        <v>28.999782439128101</v>
      </c>
      <c r="E67" s="21">
        <f t="shared" ref="E67:F67" si="61">(E56/E59)*100</f>
        <v>11.895910335893632</v>
      </c>
      <c r="F67" s="21">
        <f t="shared" si="61"/>
        <v>15.957186537051477</v>
      </c>
      <c r="G67" s="21">
        <f t="shared" ref="G67:H67" si="62">(G56/G59)*100</f>
        <v>18.951803196128665</v>
      </c>
      <c r="H67" s="21">
        <f t="shared" si="62"/>
        <v>9.2412013697553768</v>
      </c>
      <c r="I67" s="21">
        <f t="shared" ref="I67:J67" si="63">(I56/I59)*100</f>
        <v>18.869614801956114</v>
      </c>
      <c r="J67" s="21">
        <f t="shared" si="63"/>
        <v>11.993839340837798</v>
      </c>
      <c r="K67" s="21">
        <f t="shared" ref="K67:L67" si="64">(K56/K59)*100</f>
        <v>24.681583433097408</v>
      </c>
      <c r="L67" s="21">
        <f t="shared" si="64"/>
        <v>20.212359969664242</v>
      </c>
      <c r="M67" s="21">
        <f t="shared" ref="M67:N67" si="65">(M56/M59)*100</f>
        <v>18.172951951976774</v>
      </c>
      <c r="N67" s="21">
        <f t="shared" si="65"/>
        <v>21.909046925669639</v>
      </c>
      <c r="O67" s="21">
        <f t="shared" ref="O67:Q67" si="66">(O56/O59)*100</f>
        <v>21.710199300883986</v>
      </c>
      <c r="P67" s="21">
        <f t="shared" si="66"/>
        <v>27.330149802983843</v>
      </c>
      <c r="Q67" s="21">
        <f t="shared" si="66"/>
        <v>24.397910546358951</v>
      </c>
      <c r="R67" s="21">
        <f t="shared" ref="R67:S67" si="67">(R56/R59)*100</f>
        <v>27.677307111339232</v>
      </c>
      <c r="S67" s="21">
        <f t="shared" si="67"/>
        <v>27.912275460098229</v>
      </c>
    </row>
    <row r="68" spans="1:19" ht="12.75" customHeight="1" x14ac:dyDescent="0.2">
      <c r="A68" s="21" t="s">
        <v>99</v>
      </c>
      <c r="B68" s="21">
        <f>(B57/B59)*100</f>
        <v>70.821322447654595</v>
      </c>
      <c r="C68" s="21">
        <f t="shared" ref="C68:D68" si="68">(C57/C59)*100</f>
        <v>78.632323404591375</v>
      </c>
      <c r="D68" s="21">
        <f t="shared" si="68"/>
        <v>63.654406620116774</v>
      </c>
      <c r="E68" s="21">
        <f t="shared" ref="E68:F68" si="69">(E57/E59)*100</f>
        <v>79.353414896751346</v>
      </c>
      <c r="F68" s="21">
        <f t="shared" si="69"/>
        <v>68.96545340099469</v>
      </c>
      <c r="G68" s="21">
        <f t="shared" ref="G68:H68" si="70">(G57/G59)*100</f>
        <v>70.266305988551309</v>
      </c>
      <c r="H68" s="21">
        <f t="shared" si="70"/>
        <v>83.629747745966512</v>
      </c>
      <c r="I68" s="21">
        <f t="shared" ref="I68:J68" si="71">(I57/I59)*100</f>
        <v>75.058531473578967</v>
      </c>
      <c r="J68" s="21">
        <f t="shared" si="71"/>
        <v>76.545197823352922</v>
      </c>
      <c r="K68" s="21">
        <f t="shared" ref="K68:L68" si="72">(K57/K59)*100</f>
        <v>69.054111187508539</v>
      </c>
      <c r="L68" s="21">
        <f t="shared" si="72"/>
        <v>69.181155684097007</v>
      </c>
      <c r="M68" s="21">
        <f t="shared" ref="M68:N68" si="73">(M57/M59)*100</f>
        <v>75.155763115080148</v>
      </c>
      <c r="N68" s="21">
        <f t="shared" si="73"/>
        <v>70.327138528335396</v>
      </c>
      <c r="O68" s="21">
        <f t="shared" ref="O68:Q68" si="74">(O57/O59)*100</f>
        <v>69.600712729582654</v>
      </c>
      <c r="P68" s="21">
        <f t="shared" si="74"/>
        <v>63.533226329332905</v>
      </c>
      <c r="Q68" s="21">
        <f t="shared" si="74"/>
        <v>67.183420399112819</v>
      </c>
      <c r="R68" s="21">
        <f t="shared" ref="R68:S68" si="75">(R57/R59)*100</f>
        <v>63.092357425638802</v>
      </c>
      <c r="S68" s="21">
        <f t="shared" si="75"/>
        <v>63.433359815205883</v>
      </c>
    </row>
    <row r="69" spans="1:19" ht="12.75" customHeight="1" x14ac:dyDescent="0.2">
      <c r="A69" s="21" t="s">
        <v>100</v>
      </c>
      <c r="B69" s="21">
        <f>(B58/B59)*100</f>
        <v>12.721416655408468</v>
      </c>
      <c r="C69" s="21">
        <f t="shared" ref="C69:D69" si="76">(C58/C59)*100</f>
        <v>13.303081295238394</v>
      </c>
      <c r="D69" s="21">
        <f t="shared" si="76"/>
        <v>7.3458109407551264</v>
      </c>
      <c r="E69" s="21">
        <f t="shared" ref="E69:F69" si="77">(E58/E59)*100</f>
        <v>8.7506747673550258</v>
      </c>
      <c r="F69" s="21">
        <f t="shared" si="77"/>
        <v>15.077360061953829</v>
      </c>
      <c r="G69" s="21">
        <f t="shared" ref="G69:H69" si="78">(G58/G59)*100</f>
        <v>10.78189081532004</v>
      </c>
      <c r="H69" s="21">
        <f t="shared" si="78"/>
        <v>7.1290508842781044</v>
      </c>
      <c r="I69" s="21">
        <f t="shared" ref="I69:J69" si="79">(I58/I59)*100</f>
        <v>6.0718537244649369</v>
      </c>
      <c r="J69" s="21">
        <f t="shared" si="79"/>
        <v>11.460962835809259</v>
      </c>
      <c r="K69" s="21">
        <f t="shared" ref="K69:L69" si="80">(K58/K59)*100</f>
        <v>6.2643053793940471</v>
      </c>
      <c r="L69" s="21">
        <f t="shared" si="80"/>
        <v>10.606484346238767</v>
      </c>
      <c r="M69" s="21">
        <f t="shared" ref="M69:N69" si="81">(M58/M59)*100</f>
        <v>6.6712849329430641</v>
      </c>
      <c r="N69" s="21">
        <f t="shared" si="81"/>
        <v>7.7638145459949612</v>
      </c>
      <c r="O69" s="21">
        <f t="shared" ref="O69:Q69" si="82">(O58/O59)*100</f>
        <v>8.6890879695333787</v>
      </c>
      <c r="P69" s="21">
        <f t="shared" si="82"/>
        <v>9.1366238676832516</v>
      </c>
      <c r="Q69" s="21">
        <f t="shared" si="82"/>
        <v>8.4186690545282357</v>
      </c>
      <c r="R69" s="21">
        <f t="shared" ref="R69:S69" si="83">(R58/R59)*100</f>
        <v>9.230335463021957</v>
      </c>
      <c r="S69" s="21">
        <f t="shared" si="83"/>
        <v>8.6543647246958866</v>
      </c>
    </row>
    <row r="70" spans="1:19" ht="12.75" customHeight="1" x14ac:dyDescent="0.2">
      <c r="A70" s="21" t="s">
        <v>94</v>
      </c>
      <c r="B70" s="22">
        <f>(B52/(B56+B57))*100</f>
        <v>92.729799062687263</v>
      </c>
      <c r="C70" s="22">
        <f t="shared" ref="C70:D70" si="84">(C52/(C56+C57))*100</f>
        <v>88.592044281834745</v>
      </c>
      <c r="D70" s="22">
        <f t="shared" si="84"/>
        <v>88.419493712414351</v>
      </c>
      <c r="E70" s="22">
        <f t="shared" ref="E70:F70" si="85">(E52/(E56+E57))*100</f>
        <v>97.598050152863507</v>
      </c>
      <c r="F70" s="22">
        <f t="shared" si="85"/>
        <v>92.270754520657817</v>
      </c>
      <c r="G70" s="22">
        <f t="shared" ref="G70:H70" si="86">(G52/(G56+G57))*100</f>
        <v>86.624172624537195</v>
      </c>
      <c r="H70" s="22">
        <f t="shared" si="86"/>
        <v>92.349492430871962</v>
      </c>
      <c r="I70" s="22">
        <f t="shared" ref="I70:J70" si="87">(I52/(I56+I57))*100</f>
        <v>96.011934689041496</v>
      </c>
      <c r="J70" s="22">
        <f t="shared" si="87"/>
        <v>98.686615918944653</v>
      </c>
      <c r="K70" s="22">
        <f t="shared" ref="K70:L70" si="88">(K52/(K56+K57))*100</f>
        <v>86.758867658993353</v>
      </c>
      <c r="L70" s="22">
        <f t="shared" si="88"/>
        <v>84.733626594989417</v>
      </c>
      <c r="M70" s="22">
        <f t="shared" ref="M70:N70" si="89">(M52/(M56+M57))*100</f>
        <v>95.270688012592814</v>
      </c>
      <c r="N70" s="22">
        <f t="shared" si="89"/>
        <v>99.650558483562733</v>
      </c>
      <c r="O70" s="22">
        <f t="shared" ref="O70:Q70" si="90">(O52/(O56+O57))*100</f>
        <v>94.373896395312201</v>
      </c>
      <c r="P70" s="22">
        <f t="shared" si="90"/>
        <v>93.456928479241213</v>
      </c>
      <c r="Q70" s="22">
        <f t="shared" si="90"/>
        <v>96.024174850872129</v>
      </c>
      <c r="R70" s="22">
        <f t="shared" ref="R70:S70" si="91">(R52/(R56+R57))*100</f>
        <v>89.556577746114527</v>
      </c>
      <c r="S70" s="22">
        <f t="shared" si="91"/>
        <v>94.486319793150216</v>
      </c>
    </row>
    <row r="72" spans="1:19" s="11" customFormat="1" ht="12.75" customHeight="1" x14ac:dyDescent="0.2">
      <c r="A72" s="11" t="s">
        <v>40</v>
      </c>
      <c r="B72" s="23">
        <v>212.28125</v>
      </c>
      <c r="C72" s="23">
        <v>201.26315789473699</v>
      </c>
      <c r="D72" s="11">
        <v>173</v>
      </c>
      <c r="E72" s="23">
        <v>160.50724637681199</v>
      </c>
      <c r="F72" s="23">
        <v>182</v>
      </c>
      <c r="G72" s="23">
        <v>136.16494845360799</v>
      </c>
      <c r="H72" s="23">
        <v>129</v>
      </c>
      <c r="I72" s="23">
        <v>100.30303030303</v>
      </c>
      <c r="J72" s="23">
        <v>137</v>
      </c>
      <c r="K72" s="11">
        <v>97</v>
      </c>
      <c r="L72" s="11">
        <v>177</v>
      </c>
      <c r="M72" s="26">
        <v>126.342857142857</v>
      </c>
      <c r="N72" s="26">
        <v>132.897435897436</v>
      </c>
      <c r="O72" s="26">
        <v>124.4</v>
      </c>
      <c r="P72" s="26">
        <v>135.80000000000001</v>
      </c>
      <c r="Q72" s="26">
        <v>78.599999999999994</v>
      </c>
      <c r="R72" s="26">
        <v>100.470588235294</v>
      </c>
      <c r="S72" s="26">
        <v>131.34693877551001</v>
      </c>
    </row>
    <row r="74" spans="1:19" s="11" customFormat="1" ht="12.75" customHeight="1" x14ac:dyDescent="0.2">
      <c r="A74" s="11" t="s">
        <v>8</v>
      </c>
      <c r="B74" s="11">
        <v>25</v>
      </c>
      <c r="C74" s="11">
        <v>31</v>
      </c>
      <c r="D74" s="11">
        <v>14</v>
      </c>
      <c r="E74" s="11">
        <v>20</v>
      </c>
      <c r="F74" s="11">
        <v>23</v>
      </c>
      <c r="G74" s="11">
        <v>27</v>
      </c>
      <c r="H74" s="11">
        <v>19</v>
      </c>
      <c r="I74" s="11">
        <v>12</v>
      </c>
      <c r="J74" s="11">
        <v>15</v>
      </c>
      <c r="K74" s="11">
        <v>14</v>
      </c>
      <c r="L74" s="11">
        <v>12</v>
      </c>
      <c r="M74" s="11">
        <v>11</v>
      </c>
      <c r="N74" s="11">
        <v>15</v>
      </c>
      <c r="O74" s="11">
        <v>16</v>
      </c>
      <c r="P74" s="11">
        <v>18</v>
      </c>
      <c r="Q74" s="11">
        <v>16</v>
      </c>
      <c r="R74" s="11">
        <v>17</v>
      </c>
      <c r="S74" s="11">
        <v>18</v>
      </c>
    </row>
    <row r="75" spans="1:19" s="11" customFormat="1" ht="12.75" customHeight="1" x14ac:dyDescent="0.2">
      <c r="A75" s="11" t="s">
        <v>49</v>
      </c>
      <c r="B75" s="11">
        <v>32</v>
      </c>
      <c r="C75" s="11">
        <v>38</v>
      </c>
      <c r="D75" s="11">
        <v>60</v>
      </c>
      <c r="E75" s="11">
        <v>69</v>
      </c>
      <c r="F75" s="11">
        <v>93</v>
      </c>
      <c r="G75" s="11">
        <v>97</v>
      </c>
      <c r="H75" s="11">
        <v>86</v>
      </c>
      <c r="I75" s="11">
        <v>66</v>
      </c>
      <c r="J75" s="11">
        <v>49</v>
      </c>
      <c r="K75" s="11">
        <v>55</v>
      </c>
      <c r="L75" s="11">
        <v>47</v>
      </c>
      <c r="M75" s="11">
        <v>35</v>
      </c>
      <c r="N75" s="11">
        <v>39</v>
      </c>
      <c r="O75" s="11">
        <v>50</v>
      </c>
      <c r="P75" s="11">
        <v>55</v>
      </c>
      <c r="Q75" s="11">
        <v>55</v>
      </c>
      <c r="R75" s="11">
        <v>51</v>
      </c>
      <c r="S75" s="11">
        <v>49</v>
      </c>
    </row>
    <row r="76" spans="1:19" ht="12.75" customHeight="1" x14ac:dyDescent="0.2">
      <c r="A76" s="24"/>
      <c r="B76" s="24"/>
      <c r="C76" s="24"/>
      <c r="D76" s="24"/>
      <c r="E76" s="24"/>
      <c r="F76" s="24"/>
      <c r="G76" s="24"/>
      <c r="H76" s="24"/>
      <c r="I76" s="24"/>
      <c r="J76" s="24"/>
      <c r="K76" s="24"/>
      <c r="L76" s="24"/>
      <c r="M76" s="24"/>
      <c r="N76" s="24"/>
      <c r="O76" s="24"/>
      <c r="P76" s="24"/>
      <c r="Q76" s="24"/>
      <c r="R76" s="24"/>
      <c r="S76" s="24"/>
    </row>
  </sheetData>
  <phoneticPr fontId="4" type="noConversion"/>
  <pageMargins left="0.78740157480314965" right="0.78740157480314965" top="0.98425196850393704" bottom="0.98425196850393704" header="0.51181102362204722" footer="0.51181102362204722"/>
  <pageSetup paperSize="9" scale="48" fitToWidth="2" orientation="landscape" horizontalDpi="4294967292" verticalDpi="300" r:id="rId1"/>
  <headerFooter alignWithMargins="0">
    <oddHeader>&amp;A</oddHeader>
    <oddFooter>Side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13</vt:i4>
      </vt:variant>
    </vt:vector>
  </HeadingPairs>
  <TitlesOfParts>
    <vt:vector size="28" baseType="lpstr">
      <vt:lpstr>001 Konvensjonelle &lt; 11</vt:lpstr>
      <vt:lpstr>002 Konvensjonelle 11-14,9</vt:lpstr>
      <vt:lpstr>003 Konvensjonelle 15-20,9</vt:lpstr>
      <vt:lpstr>004 Konvensjonelle &gt;= 21</vt:lpstr>
      <vt:lpstr>005 Konv. havfiskefartøy</vt:lpstr>
      <vt:lpstr>006 Torsketrålere</vt:lpstr>
      <vt:lpstr>007 Kystreketrålere</vt:lpstr>
      <vt:lpstr>009 Kystnotfartøy &lt; 11 meter</vt:lpstr>
      <vt:lpstr>010 Kystnotfartøy 11-21,35</vt:lpstr>
      <vt:lpstr>011 Kystnotfartøy &gt;= 21,36</vt:lpstr>
      <vt:lpstr>012 Ringnotsnurpere</vt:lpstr>
      <vt:lpstr>013 Pelagiske trålere</vt:lpstr>
      <vt:lpstr> 014 Havgående krabbefartøy</vt:lpstr>
      <vt:lpstr>Merknader - metodiske endringer</vt:lpstr>
      <vt:lpstr>Definisjoner</vt:lpstr>
      <vt:lpstr>' 014 Havgående krabbefartøy'!Utskriftstitler</vt:lpstr>
      <vt:lpstr>'001 Konvensjonelle &lt; 11'!Utskriftstitler</vt:lpstr>
      <vt:lpstr>'002 Konvensjonelle 11-14,9'!Utskriftstitler</vt:lpstr>
      <vt:lpstr>'003 Konvensjonelle 15-20,9'!Utskriftstitler</vt:lpstr>
      <vt:lpstr>'004 Konvensjonelle &gt;= 21'!Utskriftstitler</vt:lpstr>
      <vt:lpstr>'005 Konv. havfiskefartøy'!Utskriftstitler</vt:lpstr>
      <vt:lpstr>'006 Torsketrålere'!Utskriftstitler</vt:lpstr>
      <vt:lpstr>'007 Kystreketrålere'!Utskriftstitler</vt:lpstr>
      <vt:lpstr>'009 Kystnotfartøy &lt; 11 meter'!Utskriftstitler</vt:lpstr>
      <vt:lpstr>'010 Kystnotfartøy 11-21,35'!Utskriftstitler</vt:lpstr>
      <vt:lpstr>'011 Kystnotfartøy &gt;= 21,36'!Utskriftstitler</vt:lpstr>
      <vt:lpstr>'012 Ringnotsnurpere'!Utskriftstitler</vt:lpstr>
      <vt:lpstr>'013 Pelagiske trålere'!Utskriftstitler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Ingvill Hægland Horvei</cp:lastModifiedBy>
  <cp:lastPrinted>2018-11-15T09:56:49Z</cp:lastPrinted>
  <dcterms:created xsi:type="dcterms:W3CDTF">2005-10-05T06:46:39Z</dcterms:created>
  <dcterms:modified xsi:type="dcterms:W3CDTF">2025-11-26T14:24:52Z</dcterms:modified>
</cp:coreProperties>
</file>